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'BRPL'!$A$1:$Q$179</definedName>
    <definedName name="_xlnm.Print_Area" localSheetId="1">'BYPL'!$A$1:$Q$168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'NDPL'!$A$1:$Q$164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<sst xmlns="http://schemas.openxmlformats.org/spreadsheetml/2006/main" count="1537" uniqueCount="433">
  <si>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</si>
  <si>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</si>
  <si>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</si>
  <si>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</si>
  <si>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</si>
  <si>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</si>
  <si>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</si>
  <si>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</si>
  <si>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</si>
  <si>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</si>
  <si>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</si>
  <si>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</si>
  <si>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</si>
  <si>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</si>
  <si>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</si>
  <si>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</si>
  <si>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</si>
  <si>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</si>
  <si>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</si>
  <si>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</si>
  <si>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</si>
  <si>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</si>
  <si>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</si>
  <si>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</si>
  <si>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</si>
  <si>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</si>
  <si>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</si>
  <si>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</si>
  <si>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</si>
  <si>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</si>
  <si>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</si>
  <si>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</si>
  <si>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</si>
  <si>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</si>
  <si>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</si>
  <si>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</si>
  <si>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</si>
  <si>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</si>
  <si>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</si>
  <si>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</si>
  <si>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</si>
  <si>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</si>
  <si>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</si>
  <si>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</si>
  <si>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</si>
  <si>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</si>
  <si>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</si>
  <si>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</si>
  <si>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</si>
  <si>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</si>
  <si>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</si>
  <si>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</si>
  <si>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</si>
  <si>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</si>
  <si>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</si>
  <si>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</si>
  <si>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</si>
  <si>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</si>
  <si>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</si>
  <si>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</si>
  <si>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</si>
  <si>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</si>
  <si>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</si>
  <si>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</si>
  <si>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</si>
  <si>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</si>
  <si>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</si>
  <si>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</si>
  <si>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</si>
  <si>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</si>
  <si>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</si>
  <si>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</si>
  <si>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</si>
  <si>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</si>
  <si>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</si>
  <si>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</si>
  <si>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</si>
  <si>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</si>
  <si>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</si>
  <si>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</si>
  <si>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</si>
  <si>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</si>
  <si>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</si>
  <si>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</si>
  <si>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</si>
  <si>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</si>
  <si>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</si>
  <si>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</si>
  <si>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</si>
  <si>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</si>
  <si>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</si>
  <si>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</si>
  <si>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</si>
  <si>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</si>
  <si>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</si>
  <si>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</si>
  <si>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</si>
  <si>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</si>
  <si>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</si>
  <si>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</si>
  <si>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</si>
  <si>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</si>
  <si>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</si>
  <si>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</si>
  <si>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</si>
  <si>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</si>
  <si>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</si>
  <si>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</si>
  <si>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</si>
  <si>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</si>
  <si>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</si>
  <si>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</si>
  <si>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</si>
  <si>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</si>
  <si>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</si>
  <si>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</si>
  <si>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</si>
  <si>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</si>
  <si>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</si>
  <si>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</si>
  <si>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</si>
  <si>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</si>
  <si>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</si>
  <si>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</si>
  <si>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</si>
  <si>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</si>
  <si>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</si>
  <si>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</si>
  <si>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</si>
  <si>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</si>
  <si>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</si>
  <si>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</si>
  <si>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</si>
  <si>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</si>
  <si>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</si>
  <si>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</si>
  <si>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</si>
  <si>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</si>
  <si>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</si>
  <si>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</si>
  <si>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</si>
  <si>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</si>
  <si>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</si>
  <si>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</si>
  <si>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</si>
  <si>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</si>
  <si>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</si>
  <si>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</si>
  <si>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</si>
  <si>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</si>
  <si>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</si>
  <si>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</si>
  <si>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</si>
  <si>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</si>
  <si>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</si>
  <si>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</si>
  <si>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</si>
  <si>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</si>
  <si>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</si>
  <si>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</si>
  <si>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</si>
  <si>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</si>
  <si>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</si>
  <si>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</si>
  <si>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</si>
  <si>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</si>
  <si>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</si>
  <si>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</si>
  <si>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</si>
  <si>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</si>
  <si>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</si>
  <si>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</si>
  <si>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</si>
  <si>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</si>
  <si>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</si>
  <si>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</si>
  <si>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</si>
  <si>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</si>
  <si>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</si>
  <si>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</si>
  <si>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</si>
  <si>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</si>
  <si>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</si>
  <si>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</si>
  <si>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</si>
  <si>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</si>
  <si>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</si>
  <si>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</si>
  <si>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</si>
  <si>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</si>
  <si>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</si>
  <si>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</si>
  <si>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</si>
  <si>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</si>
  <si>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</si>
  <si>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</si>
  <si>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</si>
  <si>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</si>
  <si>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</si>
  <si>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</si>
  <si>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</si>
  <si>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</si>
  <si>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</si>
  <si>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</si>
  <si>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</si>
  <si>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</si>
  <si>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</si>
  <si>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</si>
  <si>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</si>
  <si>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</si>
  <si>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</si>
  <si>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</si>
  <si>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</si>
  <si>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</si>
  <si>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</si>
  <si>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</si>
  <si>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</si>
  <si>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</si>
  <si>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</si>
  <si>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</si>
  <si>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</si>
  <si>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</si>
  <si>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</si>
  <si>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</si>
  <si>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</si>
  <si>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</si>
  <si>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</si>
  <si>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</si>
  <si>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</si>
  <si>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</si>
  <si>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</si>
  <si>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</si>
  <si>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</si>
  <si>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</si>
  <si>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</si>
  <si>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</si>
  <si>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</si>
  <si>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</si>
  <si>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</si>
  <si>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</si>
  <si>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</si>
  <si>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</si>
  <si>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</si>
  <si>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</si>
  <si>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</si>
  <si>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</si>
  <si>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</si>
  <si>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</si>
  <si>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</si>
  <si>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</si>
  <si>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</si>
  <si>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</si>
  <si>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</si>
  <si>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</si>
  <si>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</si>
  <si>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</si>
  <si>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</si>
  <si>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</si>
  <si>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</si>
  <si>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</si>
  <si>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</si>
  <si>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</si>
  <si>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</si>
  <si>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</si>
  <si>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</si>
  <si>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</si>
  <si>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</si>
  <si>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</si>
  <si>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</si>
  <si>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</si>
  <si>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</si>
  <si>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</si>
  <si>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</si>
  <si>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</si>
  <si>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</si>
  <si>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</si>
  <si>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</si>
  <si>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</si>
  <si>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</si>
  <si>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</si>
  <si>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</si>
  <si>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</si>
  <si>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</si>
  <si>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</si>
  <si>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</si>
  <si>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</si>
  <si>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</si>
  <si>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</si>
  <si>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</si>
  <si>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</si>
  <si>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</si>
  <si>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</si>
  <si>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</si>
  <si>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</si>
  <si>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</si>
  <si>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</si>
  <si>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</si>
  <si>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</si>
  <si>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</si>
  <si>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</si>
  <si>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</si>
  <si>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</si>
  <si>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</si>
  <si>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</si>
  <si>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</si>
  <si>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</si>
  <si>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</si>
  <si>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</si>
  <si>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</si>
  <si>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</si>
  <si>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</si>
  <si>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</si>
  <si>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</si>
  <si>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</si>
  <si>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</si>
  <si>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</si>
  <si>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</si>
  <si>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</si>
  <si>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</si>
  <si>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</si>
  <si>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</si>
  <si>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</si>
  <si>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</si>
  <si>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</si>
  <si>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</si>
  <si>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</si>
  <si>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</si>
  <si>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</si>
  <si>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</si>
  <si>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</si>
  <si>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</si>
  <si>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</si>
  <si>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</si>
  <si>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</si>
  <si>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</si>
  <si>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</si>
  <si>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</si>
  <si>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</si>
  <si>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</si>
  <si>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</si>
  <si>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</si>
  <si>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</si>
  <si>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</si>
  <si>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</si>
  <si>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</si>
  <si>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</si>
  <si>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</si>
  <si>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</si>
  <si>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</si>
  <si>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</si>
  <si>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</si>
  <si>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</si>
  <si>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</si>
  <si>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</si>
  <si>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</si>
  <si>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</si>
  <si>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</si>
  <si>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</si>
  <si>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</si>
  <si>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</si>
  <si>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</si>
  <si>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</si>
  <si>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</si>
  <si>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</si>
  <si>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</si>
  <si>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</si>
  <si>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</si>
  <si>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</si>
  <si>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</si>
  <si>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</si>
  <si>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</si>
  <si>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</si>
  <si>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</si>
  <si>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</si>
  <si>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</si>
  <si>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</si>
  <si>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</si>
  <si>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</si>
  <si>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</si>
  <si>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</si>
  <si>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</si>
  <si>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</si>
  <si>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</si>
  <si>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</si>
  <si>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</si>
  <si>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</si>
  <si>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</si>
  <si>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</si>
  <si>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</si>
  <si>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</si>
  <si>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</si>
  <si>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</si>
  <si>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</si>
  <si>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</si>
  <si>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</si>
  <si>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</si>
  <si>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</si>
  <si>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</si>
  <si>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</si>
  <si>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</si>
  <si>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</si>
  <si>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</si>
  <si>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</si>
  <si>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</si>
  <si>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</si>
  <si>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</si>
  <si>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</si>
  <si>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</si>
  <si>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</si>
  <si>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</si>
  <si>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</si>
  <si>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</si>
  <si>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</si>
  <si>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</si>
  <si>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</si>
  <si>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</si>
  <si>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</si>
  <si>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</si>
  <si>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</si>
  <si>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wef- 23/6/14</t>
  </si>
  <si>
    <t>W.E.F 02/08/2014</t>
  </si>
  <si>
    <t>w.e.f 06/08/2014</t>
  </si>
  <si>
    <t>w.e.f 02/08/2014</t>
  </si>
  <si>
    <t>w.e.f 21/08/2014</t>
  </si>
  <si>
    <t>AUGUST-2014</t>
  </si>
  <si>
    <t>FINAL READING 01/09/2014</t>
  </si>
  <si>
    <t>INTIAL READING 01/08/2014</t>
  </si>
  <si>
    <t xml:space="preserve">Metering not in order </t>
  </si>
  <si>
    <t>Assessmaent</t>
  </si>
  <si>
    <t>Note :Sharing taken from wk-18 abt bill 2014-15</t>
  </si>
  <si>
    <t>HARSH VIHAR</t>
  </si>
  <si>
    <t>Tx.-1</t>
  </si>
  <si>
    <t xml:space="preserve">                           PERIOD 1st AUGUST-2014 TO 31st  AUGUST-2014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</si>
</sst>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0_);\(0\)"/>
    <numFmt numFmtId="185" formatCode="[$-409]h:mm:ss\ AM/PM"/>
    <numFmt numFmtId="186" formatCode="[$-409]dddd\,\ mmmm\ dd\,\ yyyy"/>
    <numFmt numFmtId="187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8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8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9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8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8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8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8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8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8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8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8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8" fontId="21" fillId="0" borderId="15" xfId="0" applyNumberFormat="1" applyFont="1" applyFill="1" applyBorder="1" applyAlignment="1">
      <alignment/>
    </xf>
    <xf numFmtId="178" fontId="21" fillId="0" borderId="15" xfId="0" applyNumberFormat="1" applyFont="1" applyFill="1" applyBorder="1" applyAlignment="1">
      <alignment horizontal="center"/>
    </xf>
    <xf numFmtId="178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8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8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8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8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8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8" fontId="21" fillId="0" borderId="0" xfId="0" applyNumberFormat="1" applyFont="1" applyAlignment="1">
      <alignment horizontal="center"/>
    </xf>
    <xf numFmtId="178" fontId="17" fillId="0" borderId="0" xfId="0" applyNumberFormat="1" applyFont="1" applyAlignment="1">
      <alignment horizontal="center"/>
    </xf>
    <xf numFmtId="178" fontId="50" fillId="0" borderId="0" xfId="0" applyNumberFormat="1" applyFont="1" applyAlignment="1">
      <alignment horizontal="center"/>
    </xf>
    <xf numFmtId="178" fontId="15" fillId="0" borderId="0" xfId="0" applyNumberFormat="1" applyFont="1" applyBorder="1" applyAlignment="1">
      <alignment horizontal="center"/>
    </xf>
    <xf numFmtId="178" fontId="17" fillId="0" borderId="25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8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87" fontId="0" fillId="0" borderId="13" xfId="0" applyNumberFormat="1" applyBorder="1" applyAlignment="1">
      <alignment vertical="center"/>
    </xf>
    <xf numFmtId="187" fontId="0" fillId="0" borderId="0" xfId="0" applyNumberFormat="1" applyBorder="1" applyAlignment="1">
      <alignment horizontal="center" vertical="center"/>
    </xf>
    <xf numFmtId="187" fontId="45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187" fontId="0" fillId="0" borderId="17" xfId="0" applyNumberForma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87" fontId="13" fillId="0" borderId="0" xfId="0" applyNumberFormat="1" applyFont="1" applyAlignment="1">
      <alignment/>
    </xf>
    <xf numFmtId="187" fontId="23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horizontal="center" vertical="center"/>
    </xf>
    <xf numFmtId="179" fontId="45" fillId="0" borderId="15" xfId="0" applyNumberFormat="1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179" fontId="15" fillId="0" borderId="15" xfId="0" applyNumberFormat="1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179" fontId="45" fillId="0" borderId="0" xfId="0" applyNumberFormat="1" applyFont="1" applyAlignment="1">
      <alignment vertical="center"/>
    </xf>
    <xf numFmtId="179" fontId="21" fillId="0" borderId="0" xfId="0" applyNumberFormat="1" applyFont="1" applyBorder="1" applyAlignment="1">
      <alignment vertical="center"/>
    </xf>
    <xf numFmtId="179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8" fontId="19" fillId="0" borderId="15" xfId="0" applyNumberFormat="1" applyFont="1" applyBorder="1" applyAlignment="1">
      <alignment horizontal="center" vertical="center"/>
    </xf>
    <xf numFmtId="180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80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8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9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9" fillId="33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87" fontId="45" fillId="0" borderId="0" xfId="0" applyNumberFormat="1" applyFont="1" applyFill="1" applyBorder="1" applyAlignment="1">
      <alignment horizontal="center" vertical="center"/>
    </xf>
    <xf numFmtId="179" fontId="45" fillId="0" borderId="15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1" fontId="20" fillId="0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1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view="pageBreakPreview" zoomScale="70" zoomScaleSheetLayoutView="70" workbookViewId="0" topLeftCell="B1">
      <selection activeCell="P13" sqref="P13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12.28125" style="0" customWidth="1"/>
    <col min="4" max="4" width="9.28125" style="0" customWidth="1"/>
    <col min="5" max="5" width="15.0039062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3.00390625" style="0" customWidth="1"/>
    <col min="11" max="11" width="11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244</v>
      </c>
      <c r="Q1" s="752" t="s">
        <v>424</v>
      </c>
    </row>
    <row r="2" spans="1:11" ht="15">
      <c r="A2" s="17" t="s">
        <v>245</v>
      </c>
      <c r="K2" s="98"/>
    </row>
    <row r="3" spans="1:8" ht="23.25">
      <c r="A3" s="222" t="s">
        <v>0</v>
      </c>
      <c r="H3" s="4"/>
    </row>
    <row r="4" spans="1:16" ht="24" thickBot="1">
      <c r="A4" s="222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425</v>
      </c>
      <c r="H5" s="39" t="s">
        <v>426</v>
      </c>
      <c r="I5" s="39" t="s">
        <v>4</v>
      </c>
      <c r="J5" s="39" t="s">
        <v>5</v>
      </c>
      <c r="K5" s="40" t="s">
        <v>6</v>
      </c>
      <c r="L5" s="41" t="str">
        <f>G5</f>
        <v>FINAL READING 01/09/2014</v>
      </c>
      <c r="M5" s="39" t="str">
        <f>H5</f>
        <v>INTIAL READING 01/08/2014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Top="1">
      <c r="A6" s="8"/>
      <c r="B6" s="9"/>
      <c r="C6" s="8"/>
      <c r="D6" s="8"/>
      <c r="E6" s="8"/>
      <c r="F6" s="8"/>
      <c r="L6" s="25"/>
    </row>
    <row r="7" spans="1:17" ht="15.75" customHeight="1">
      <c r="A7" s="348"/>
      <c r="B7" s="454" t="s">
        <v>14</v>
      </c>
      <c r="C7" s="433"/>
      <c r="D7" s="461"/>
      <c r="E7" s="461"/>
      <c r="F7" s="433"/>
      <c r="G7" s="439"/>
      <c r="H7" s="21"/>
      <c r="I7" s="21"/>
      <c r="J7" s="21"/>
      <c r="K7" s="239"/>
      <c r="L7" s="439"/>
      <c r="M7" s="21"/>
      <c r="N7" s="21"/>
      <c r="O7" s="21"/>
      <c r="P7" s="238"/>
      <c r="Q7" s="180"/>
    </row>
    <row r="8" spans="1:17" ht="18.75" customHeight="1">
      <c r="A8" s="348">
        <v>1</v>
      </c>
      <c r="B8" s="453" t="s">
        <v>15</v>
      </c>
      <c r="C8" s="433">
        <v>4864925</v>
      </c>
      <c r="D8" s="460" t="s">
        <v>12</v>
      </c>
      <c r="E8" s="423" t="s">
        <v>354</v>
      </c>
      <c r="F8" s="433">
        <v>-1000</v>
      </c>
      <c r="G8" s="442">
        <v>990562</v>
      </c>
      <c r="H8" s="443">
        <v>990540</v>
      </c>
      <c r="I8" s="443">
        <f>G8-H8</f>
        <v>22</v>
      </c>
      <c r="J8" s="443">
        <f aca="true" t="shared" si="0" ref="J8:J62">$F8*I8</f>
        <v>-22000</v>
      </c>
      <c r="K8" s="450">
        <f aca="true" t="shared" si="1" ref="K8:K62">J8/1000000</f>
        <v>-0.022</v>
      </c>
      <c r="L8" s="442">
        <v>995966</v>
      </c>
      <c r="M8" s="443">
        <v>996132</v>
      </c>
      <c r="N8" s="443">
        <f>L8-M8</f>
        <v>-166</v>
      </c>
      <c r="O8" s="443">
        <f aca="true" t="shared" si="2" ref="O8:O62">$F8*N8</f>
        <v>166000</v>
      </c>
      <c r="P8" s="450">
        <f aca="true" t="shared" si="3" ref="P8:P62">O8/1000000</f>
        <v>0.166</v>
      </c>
      <c r="Q8" s="727"/>
    </row>
    <row r="9" spans="1:17" ht="16.5">
      <c r="A9" s="348">
        <v>2</v>
      </c>
      <c r="B9" s="453" t="s">
        <v>388</v>
      </c>
      <c r="C9" s="433">
        <v>5128432</v>
      </c>
      <c r="D9" s="460" t="s">
        <v>12</v>
      </c>
      <c r="E9" s="423" t="s">
        <v>354</v>
      </c>
      <c r="F9" s="433">
        <v>-1000</v>
      </c>
      <c r="G9" s="439">
        <v>994141</v>
      </c>
      <c r="H9" s="440">
        <v>994141</v>
      </c>
      <c r="I9" s="440">
        <f>G9-H9</f>
        <v>0</v>
      </c>
      <c r="J9" s="440">
        <f t="shared" si="0"/>
        <v>0</v>
      </c>
      <c r="K9" s="441">
        <f t="shared" si="1"/>
        <v>0</v>
      </c>
      <c r="L9" s="439">
        <v>996317</v>
      </c>
      <c r="M9" s="440">
        <v>996606</v>
      </c>
      <c r="N9" s="440">
        <f>L9-M9</f>
        <v>-289</v>
      </c>
      <c r="O9" s="440">
        <f t="shared" si="2"/>
        <v>289000</v>
      </c>
      <c r="P9" s="441">
        <f t="shared" si="3"/>
        <v>0.289</v>
      </c>
      <c r="Q9" s="694"/>
    </row>
    <row r="10" spans="1:17" ht="15.75" customHeight="1">
      <c r="A10" s="348">
        <v>3</v>
      </c>
      <c r="B10" s="453" t="s">
        <v>17</v>
      </c>
      <c r="C10" s="433">
        <v>4864905</v>
      </c>
      <c r="D10" s="460" t="s">
        <v>12</v>
      </c>
      <c r="E10" s="423" t="s">
        <v>354</v>
      </c>
      <c r="F10" s="433">
        <v>-1000</v>
      </c>
      <c r="G10" s="439">
        <v>4592</v>
      </c>
      <c r="H10" s="440">
        <v>4527</v>
      </c>
      <c r="I10" s="440">
        <f aca="true" t="shared" si="4" ref="I10:I62">G10-H10</f>
        <v>65</v>
      </c>
      <c r="J10" s="440">
        <f t="shared" si="0"/>
        <v>-65000</v>
      </c>
      <c r="K10" s="441">
        <f t="shared" si="1"/>
        <v>-0.065</v>
      </c>
      <c r="L10" s="439">
        <v>996181</v>
      </c>
      <c r="M10" s="440">
        <v>996183</v>
      </c>
      <c r="N10" s="440">
        <f>L10-M10</f>
        <v>-2</v>
      </c>
      <c r="O10" s="440">
        <f t="shared" si="2"/>
        <v>2000</v>
      </c>
      <c r="P10" s="441">
        <f t="shared" si="3"/>
        <v>0.002</v>
      </c>
      <c r="Q10" s="180"/>
    </row>
    <row r="11" spans="1:17" ht="15.75" customHeight="1">
      <c r="A11" s="348"/>
      <c r="B11" s="454" t="s">
        <v>18</v>
      </c>
      <c r="C11" s="433"/>
      <c r="D11" s="461"/>
      <c r="E11" s="461"/>
      <c r="F11" s="433"/>
      <c r="G11" s="439"/>
      <c r="H11" s="440"/>
      <c r="I11" s="440"/>
      <c r="J11" s="440"/>
      <c r="K11" s="441"/>
      <c r="L11" s="439"/>
      <c r="M11" s="440"/>
      <c r="N11" s="440"/>
      <c r="O11" s="440"/>
      <c r="P11" s="441"/>
      <c r="Q11" s="180"/>
    </row>
    <row r="12" spans="1:17" s="728" customFormat="1" ht="15.75" customHeight="1">
      <c r="A12" s="348">
        <v>4</v>
      </c>
      <c r="B12" s="453" t="s">
        <v>15</v>
      </c>
      <c r="C12" s="433">
        <v>4864912</v>
      </c>
      <c r="D12" s="460" t="s">
        <v>12</v>
      </c>
      <c r="E12" s="423" t="s">
        <v>354</v>
      </c>
      <c r="F12" s="433">
        <v>-1000</v>
      </c>
      <c r="G12" s="442">
        <v>974290</v>
      </c>
      <c r="H12" s="443">
        <v>974290</v>
      </c>
      <c r="I12" s="443">
        <f t="shared" si="4"/>
        <v>0</v>
      </c>
      <c r="J12" s="443">
        <f t="shared" si="0"/>
        <v>0</v>
      </c>
      <c r="K12" s="450">
        <f t="shared" si="1"/>
        <v>0</v>
      </c>
      <c r="L12" s="442">
        <v>972144</v>
      </c>
      <c r="M12" s="443">
        <v>973176</v>
      </c>
      <c r="N12" s="443">
        <f>L12-M12</f>
        <v>-1032</v>
      </c>
      <c r="O12" s="443">
        <f t="shared" si="2"/>
        <v>1032000</v>
      </c>
      <c r="P12" s="450">
        <f t="shared" si="3"/>
        <v>1.032</v>
      </c>
      <c r="Q12" s="738"/>
    </row>
    <row r="13" spans="1:17" s="728" customFormat="1" ht="15.75" customHeight="1">
      <c r="A13" s="348">
        <v>5</v>
      </c>
      <c r="B13" s="453" t="s">
        <v>16</v>
      </c>
      <c r="C13" s="433">
        <v>4864913</v>
      </c>
      <c r="D13" s="460" t="s">
        <v>12</v>
      </c>
      <c r="E13" s="423" t="s">
        <v>354</v>
      </c>
      <c r="F13" s="433">
        <v>-1000</v>
      </c>
      <c r="G13" s="442">
        <v>917253</v>
      </c>
      <c r="H13" s="443">
        <v>917253</v>
      </c>
      <c r="I13" s="443">
        <f t="shared" si="4"/>
        <v>0</v>
      </c>
      <c r="J13" s="443">
        <f t="shared" si="0"/>
        <v>0</v>
      </c>
      <c r="K13" s="450">
        <f t="shared" si="1"/>
        <v>0</v>
      </c>
      <c r="L13" s="442">
        <v>934141</v>
      </c>
      <c r="M13" s="443">
        <v>935472</v>
      </c>
      <c r="N13" s="443">
        <f>L13-M13</f>
        <v>-1331</v>
      </c>
      <c r="O13" s="443">
        <f t="shared" si="2"/>
        <v>1331000</v>
      </c>
      <c r="P13" s="450">
        <f t="shared" si="3"/>
        <v>1.331</v>
      </c>
      <c r="Q13" s="738"/>
    </row>
    <row r="14" spans="1:17" ht="15.75" customHeight="1">
      <c r="A14" s="348"/>
      <c r="B14" s="454" t="s">
        <v>21</v>
      </c>
      <c r="C14" s="433"/>
      <c r="D14" s="461"/>
      <c r="E14" s="423"/>
      <c r="F14" s="433"/>
      <c r="G14" s="439"/>
      <c r="H14" s="440"/>
      <c r="I14" s="440"/>
      <c r="J14" s="440"/>
      <c r="K14" s="441"/>
      <c r="L14" s="439"/>
      <c r="M14" s="440"/>
      <c r="N14" s="440"/>
      <c r="O14" s="440"/>
      <c r="P14" s="441"/>
      <c r="Q14" s="180"/>
    </row>
    <row r="15" spans="1:17" ht="15.75" customHeight="1">
      <c r="A15" s="348">
        <v>6</v>
      </c>
      <c r="B15" s="453" t="s">
        <v>15</v>
      </c>
      <c r="C15" s="433">
        <v>4864982</v>
      </c>
      <c r="D15" s="460" t="s">
        <v>12</v>
      </c>
      <c r="E15" s="423" t="s">
        <v>354</v>
      </c>
      <c r="F15" s="433">
        <v>-1000</v>
      </c>
      <c r="G15" s="439">
        <v>22972</v>
      </c>
      <c r="H15" s="512">
        <v>22966</v>
      </c>
      <c r="I15" s="440">
        <f t="shared" si="4"/>
        <v>6</v>
      </c>
      <c r="J15" s="440">
        <f t="shared" si="0"/>
        <v>-6000</v>
      </c>
      <c r="K15" s="441">
        <f t="shared" si="1"/>
        <v>-0.006</v>
      </c>
      <c r="L15" s="439">
        <v>17974</v>
      </c>
      <c r="M15" s="440">
        <v>17908</v>
      </c>
      <c r="N15" s="440">
        <f>L15-M15</f>
        <v>66</v>
      </c>
      <c r="O15" s="440">
        <f t="shared" si="2"/>
        <v>-66000</v>
      </c>
      <c r="P15" s="441">
        <f t="shared" si="3"/>
        <v>-0.066</v>
      </c>
      <c r="Q15" s="180"/>
    </row>
    <row r="16" spans="1:17" ht="15.75" customHeight="1">
      <c r="A16" s="348">
        <v>7</v>
      </c>
      <c r="B16" s="453" t="s">
        <v>16</v>
      </c>
      <c r="C16" s="433">
        <v>4864983</v>
      </c>
      <c r="D16" s="460" t="s">
        <v>12</v>
      </c>
      <c r="E16" s="423" t="s">
        <v>354</v>
      </c>
      <c r="F16" s="433">
        <v>-1000</v>
      </c>
      <c r="G16" s="439">
        <v>12397</v>
      </c>
      <c r="H16" s="512">
        <v>12393</v>
      </c>
      <c r="I16" s="440">
        <f t="shared" si="4"/>
        <v>4</v>
      </c>
      <c r="J16" s="440">
        <f t="shared" si="0"/>
        <v>-4000</v>
      </c>
      <c r="K16" s="441">
        <f t="shared" si="1"/>
        <v>-0.004</v>
      </c>
      <c r="L16" s="439">
        <v>11675</v>
      </c>
      <c r="M16" s="440">
        <v>11935</v>
      </c>
      <c r="N16" s="440">
        <f>L16-M16</f>
        <v>-260</v>
      </c>
      <c r="O16" s="440">
        <f t="shared" si="2"/>
        <v>260000</v>
      </c>
      <c r="P16" s="441">
        <f t="shared" si="3"/>
        <v>0.26</v>
      </c>
      <c r="Q16" s="180"/>
    </row>
    <row r="17" spans="1:17" ht="20.25" customHeight="1">
      <c r="A17" s="348">
        <v>8</v>
      </c>
      <c r="B17" s="453" t="s">
        <v>22</v>
      </c>
      <c r="C17" s="433">
        <v>4864953</v>
      </c>
      <c r="D17" s="460" t="s">
        <v>12</v>
      </c>
      <c r="E17" s="423" t="s">
        <v>354</v>
      </c>
      <c r="F17" s="433">
        <v>-1250</v>
      </c>
      <c r="G17" s="439">
        <v>14241</v>
      </c>
      <c r="H17" s="512">
        <v>14241</v>
      </c>
      <c r="I17" s="440">
        <f>G17-H17</f>
        <v>0</v>
      </c>
      <c r="J17" s="440">
        <f t="shared" si="0"/>
        <v>0</v>
      </c>
      <c r="K17" s="441">
        <f t="shared" si="1"/>
        <v>0</v>
      </c>
      <c r="L17" s="439">
        <v>994588</v>
      </c>
      <c r="M17" s="440">
        <v>994666</v>
      </c>
      <c r="N17" s="440">
        <f>L17-M17</f>
        <v>-78</v>
      </c>
      <c r="O17" s="440">
        <f t="shared" si="2"/>
        <v>97500</v>
      </c>
      <c r="P17" s="441">
        <f t="shared" si="3"/>
        <v>0.0975</v>
      </c>
      <c r="Q17" s="609"/>
    </row>
    <row r="18" spans="1:17" ht="15.75" customHeight="1">
      <c r="A18" s="348">
        <v>9</v>
      </c>
      <c r="B18" s="453" t="s">
        <v>23</v>
      </c>
      <c r="C18" s="433">
        <v>4864984</v>
      </c>
      <c r="D18" s="460" t="s">
        <v>12</v>
      </c>
      <c r="E18" s="423" t="s">
        <v>354</v>
      </c>
      <c r="F18" s="433">
        <v>-1000</v>
      </c>
      <c r="G18" s="439">
        <v>6506</v>
      </c>
      <c r="H18" s="512">
        <v>6504</v>
      </c>
      <c r="I18" s="440">
        <f t="shared" si="4"/>
        <v>2</v>
      </c>
      <c r="J18" s="440">
        <f t="shared" si="0"/>
        <v>-2000</v>
      </c>
      <c r="K18" s="441">
        <f t="shared" si="1"/>
        <v>-0.002</v>
      </c>
      <c r="L18" s="439">
        <v>983911</v>
      </c>
      <c r="M18" s="440">
        <v>983977</v>
      </c>
      <c r="N18" s="440">
        <f>L18-M18</f>
        <v>-66</v>
      </c>
      <c r="O18" s="440">
        <f t="shared" si="2"/>
        <v>66000</v>
      </c>
      <c r="P18" s="441">
        <f t="shared" si="3"/>
        <v>0.066</v>
      </c>
      <c r="Q18" s="180"/>
    </row>
    <row r="19" spans="1:17" ht="15.75" customHeight="1">
      <c r="A19" s="348"/>
      <c r="B19" s="454" t="s">
        <v>24</v>
      </c>
      <c r="C19" s="433"/>
      <c r="D19" s="461"/>
      <c r="E19" s="423"/>
      <c r="F19" s="433"/>
      <c r="G19" s="439"/>
      <c r="H19" s="440"/>
      <c r="I19" s="440"/>
      <c r="J19" s="440"/>
      <c r="K19" s="441"/>
      <c r="L19" s="439"/>
      <c r="M19" s="440"/>
      <c r="N19" s="440"/>
      <c r="O19" s="440"/>
      <c r="P19" s="441"/>
      <c r="Q19" s="180"/>
    </row>
    <row r="20" spans="1:17" s="772" customFormat="1" ht="15.75" customHeight="1">
      <c r="A20" s="798">
        <v>10</v>
      </c>
      <c r="B20" s="797" t="s">
        <v>431</v>
      </c>
      <c r="C20" s="798">
        <v>4864939</v>
      </c>
      <c r="D20" s="796" t="s">
        <v>12</v>
      </c>
      <c r="E20" s="796" t="s">
        <v>354</v>
      </c>
      <c r="F20" s="798">
        <v>-1000</v>
      </c>
      <c r="G20" s="799">
        <v>31195</v>
      </c>
      <c r="H20" s="798">
        <v>31195</v>
      </c>
      <c r="I20" s="798">
        <f t="shared" si="4"/>
        <v>0</v>
      </c>
      <c r="J20" s="798">
        <f t="shared" si="0"/>
        <v>0</v>
      </c>
      <c r="K20" s="798">
        <f t="shared" si="1"/>
        <v>0</v>
      </c>
      <c r="L20" s="799">
        <v>9032</v>
      </c>
      <c r="M20" s="798">
        <v>9060</v>
      </c>
      <c r="N20" s="798">
        <f>L20-M20</f>
        <v>-28</v>
      </c>
      <c r="O20" s="798">
        <f t="shared" si="2"/>
        <v>28000</v>
      </c>
      <c r="P20" s="798">
        <f t="shared" si="3"/>
        <v>0.028</v>
      </c>
      <c r="Q20" s="180"/>
    </row>
    <row r="21" spans="1:17" ht="15.75" customHeight="1">
      <c r="A21" s="348">
        <v>11</v>
      </c>
      <c r="B21" s="453" t="s">
        <v>25</v>
      </c>
      <c r="C21" s="433">
        <v>4864940</v>
      </c>
      <c r="D21" s="460" t="s">
        <v>12</v>
      </c>
      <c r="E21" s="423" t="s">
        <v>354</v>
      </c>
      <c r="F21" s="433">
        <v>-1000</v>
      </c>
      <c r="G21" s="439">
        <v>992049</v>
      </c>
      <c r="H21" s="440">
        <v>992062</v>
      </c>
      <c r="I21" s="440">
        <f t="shared" si="4"/>
        <v>-13</v>
      </c>
      <c r="J21" s="440">
        <f t="shared" si="0"/>
        <v>13000</v>
      </c>
      <c r="K21" s="441">
        <f t="shared" si="1"/>
        <v>0.013</v>
      </c>
      <c r="L21" s="439">
        <v>3213</v>
      </c>
      <c r="M21" s="440">
        <v>3290</v>
      </c>
      <c r="N21" s="440">
        <f>L21-M21</f>
        <v>-77</v>
      </c>
      <c r="O21" s="440">
        <f t="shared" si="2"/>
        <v>77000</v>
      </c>
      <c r="P21" s="441">
        <f t="shared" si="3"/>
        <v>0.077</v>
      </c>
      <c r="Q21" s="180"/>
    </row>
    <row r="22" spans="1:17" ht="16.5">
      <c r="A22" s="348">
        <v>12</v>
      </c>
      <c r="B22" s="453" t="s">
        <v>22</v>
      </c>
      <c r="C22" s="433">
        <v>5128410</v>
      </c>
      <c r="D22" s="460" t="s">
        <v>12</v>
      </c>
      <c r="E22" s="423" t="s">
        <v>354</v>
      </c>
      <c r="F22" s="433">
        <v>-1000</v>
      </c>
      <c r="G22" s="439">
        <v>991815</v>
      </c>
      <c r="H22" s="440">
        <v>991817</v>
      </c>
      <c r="I22" s="440">
        <f>G22-H22</f>
        <v>-2</v>
      </c>
      <c r="J22" s="440">
        <f t="shared" si="0"/>
        <v>2000</v>
      </c>
      <c r="K22" s="441">
        <f t="shared" si="1"/>
        <v>0.002</v>
      </c>
      <c r="L22" s="439">
        <v>998019</v>
      </c>
      <c r="M22" s="440">
        <v>998140</v>
      </c>
      <c r="N22" s="440">
        <f>L22-M22</f>
        <v>-121</v>
      </c>
      <c r="O22" s="440">
        <f t="shared" si="2"/>
        <v>121000</v>
      </c>
      <c r="P22" s="441">
        <f t="shared" si="3"/>
        <v>0.121</v>
      </c>
      <c r="Q22" s="609"/>
    </row>
    <row r="23" spans="1:17" ht="18.75" customHeight="1">
      <c r="A23" s="348">
        <v>13</v>
      </c>
      <c r="B23" s="453" t="s">
        <v>26</v>
      </c>
      <c r="C23" s="433">
        <v>4865060</v>
      </c>
      <c r="D23" s="460" t="s">
        <v>12</v>
      </c>
      <c r="E23" s="423" t="s">
        <v>354</v>
      </c>
      <c r="F23" s="433">
        <v>1000</v>
      </c>
      <c r="G23" s="439">
        <v>898335</v>
      </c>
      <c r="H23" s="440">
        <v>898923</v>
      </c>
      <c r="I23" s="440">
        <f t="shared" si="4"/>
        <v>-588</v>
      </c>
      <c r="J23" s="440">
        <f t="shared" si="0"/>
        <v>-588000</v>
      </c>
      <c r="K23" s="441">
        <f t="shared" si="1"/>
        <v>-0.588</v>
      </c>
      <c r="L23" s="439">
        <v>920488</v>
      </c>
      <c r="M23" s="440">
        <v>920488</v>
      </c>
      <c r="N23" s="440">
        <f>L23-M23</f>
        <v>0</v>
      </c>
      <c r="O23" s="440">
        <f t="shared" si="2"/>
        <v>0</v>
      </c>
      <c r="P23" s="441">
        <f t="shared" si="3"/>
        <v>0</v>
      </c>
      <c r="Q23" s="180"/>
    </row>
    <row r="24" spans="1:17" ht="15.75" customHeight="1">
      <c r="A24" s="348"/>
      <c r="B24" s="454" t="s">
        <v>27</v>
      </c>
      <c r="C24" s="433"/>
      <c r="D24" s="461"/>
      <c r="E24" s="423"/>
      <c r="F24" s="433"/>
      <c r="G24" s="439"/>
      <c r="H24" s="440"/>
      <c r="I24" s="440"/>
      <c r="J24" s="440"/>
      <c r="K24" s="441"/>
      <c r="L24" s="439"/>
      <c r="M24" s="440"/>
      <c r="N24" s="440"/>
      <c r="O24" s="440"/>
      <c r="P24" s="441"/>
      <c r="Q24" s="180"/>
    </row>
    <row r="25" spans="1:17" ht="15.75" customHeight="1">
      <c r="A25" s="348">
        <v>14</v>
      </c>
      <c r="B25" s="453" t="s">
        <v>15</v>
      </c>
      <c r="C25" s="433">
        <v>4865034</v>
      </c>
      <c r="D25" s="460" t="s">
        <v>12</v>
      </c>
      <c r="E25" s="423" t="s">
        <v>354</v>
      </c>
      <c r="F25" s="433">
        <v>-1000</v>
      </c>
      <c r="G25" s="439">
        <v>987829</v>
      </c>
      <c r="H25" s="440">
        <v>987808</v>
      </c>
      <c r="I25" s="440">
        <f t="shared" si="4"/>
        <v>21</v>
      </c>
      <c r="J25" s="440">
        <f t="shared" si="0"/>
        <v>-21000</v>
      </c>
      <c r="K25" s="441">
        <f t="shared" si="1"/>
        <v>-0.021</v>
      </c>
      <c r="L25" s="439">
        <v>16836</v>
      </c>
      <c r="M25" s="440">
        <v>16836</v>
      </c>
      <c r="N25" s="440">
        <f>L25-M25</f>
        <v>0</v>
      </c>
      <c r="O25" s="440">
        <f t="shared" si="2"/>
        <v>0</v>
      </c>
      <c r="P25" s="441">
        <f t="shared" si="3"/>
        <v>0</v>
      </c>
      <c r="Q25" s="180"/>
    </row>
    <row r="26" spans="1:17" ht="15.75" customHeight="1">
      <c r="A26" s="348">
        <v>15</v>
      </c>
      <c r="B26" s="453" t="s">
        <v>16</v>
      </c>
      <c r="C26" s="433">
        <v>4865035</v>
      </c>
      <c r="D26" s="460" t="s">
        <v>12</v>
      </c>
      <c r="E26" s="423" t="s">
        <v>354</v>
      </c>
      <c r="F26" s="433">
        <v>-1000</v>
      </c>
      <c r="G26" s="439">
        <v>998531</v>
      </c>
      <c r="H26" s="440">
        <v>998488</v>
      </c>
      <c r="I26" s="440">
        <f t="shared" si="4"/>
        <v>43</v>
      </c>
      <c r="J26" s="440">
        <f t="shared" si="0"/>
        <v>-43000</v>
      </c>
      <c r="K26" s="441">
        <f t="shared" si="1"/>
        <v>-0.043</v>
      </c>
      <c r="L26" s="439">
        <v>20152</v>
      </c>
      <c r="M26" s="440">
        <v>19654</v>
      </c>
      <c r="N26" s="440">
        <f>L26-M26</f>
        <v>498</v>
      </c>
      <c r="O26" s="440">
        <f t="shared" si="2"/>
        <v>-498000</v>
      </c>
      <c r="P26" s="441">
        <f t="shared" si="3"/>
        <v>-0.498</v>
      </c>
      <c r="Q26" s="180"/>
    </row>
    <row r="27" spans="1:17" ht="15.75" customHeight="1">
      <c r="A27" s="348">
        <v>16</v>
      </c>
      <c r="B27" s="453" t="s">
        <v>17</v>
      </c>
      <c r="C27" s="433">
        <v>4865052</v>
      </c>
      <c r="D27" s="460" t="s">
        <v>12</v>
      </c>
      <c r="E27" s="423" t="s">
        <v>354</v>
      </c>
      <c r="F27" s="433">
        <v>-1000</v>
      </c>
      <c r="G27" s="439">
        <v>2148</v>
      </c>
      <c r="H27" s="440">
        <v>2110</v>
      </c>
      <c r="I27" s="440">
        <f t="shared" si="4"/>
        <v>38</v>
      </c>
      <c r="J27" s="440">
        <f t="shared" si="0"/>
        <v>-38000</v>
      </c>
      <c r="K27" s="441">
        <f t="shared" si="1"/>
        <v>-0.038</v>
      </c>
      <c r="L27" s="439">
        <v>999980</v>
      </c>
      <c r="M27" s="440">
        <v>999979</v>
      </c>
      <c r="N27" s="440">
        <f>L27-M27</f>
        <v>1</v>
      </c>
      <c r="O27" s="440">
        <f t="shared" si="2"/>
        <v>-1000</v>
      </c>
      <c r="P27" s="441">
        <f t="shared" si="3"/>
        <v>-0.001</v>
      </c>
      <c r="Q27" s="180"/>
    </row>
    <row r="28" spans="1:17" ht="15.75" customHeight="1">
      <c r="A28" s="348"/>
      <c r="B28" s="454" t="s">
        <v>28</v>
      </c>
      <c r="C28" s="433"/>
      <c r="D28" s="461"/>
      <c r="E28" s="423"/>
      <c r="F28" s="433"/>
      <c r="G28" s="439"/>
      <c r="H28" s="440"/>
      <c r="I28" s="440"/>
      <c r="J28" s="440"/>
      <c r="K28" s="441"/>
      <c r="L28" s="439"/>
      <c r="M28" s="440"/>
      <c r="N28" s="440"/>
      <c r="O28" s="440"/>
      <c r="P28" s="441"/>
      <c r="Q28" s="180"/>
    </row>
    <row r="29" spans="1:17" s="728" customFormat="1" ht="15.75" customHeight="1">
      <c r="A29" s="348">
        <v>17</v>
      </c>
      <c r="B29" s="453" t="s">
        <v>29</v>
      </c>
      <c r="C29" s="433">
        <v>4864800</v>
      </c>
      <c r="D29" s="460" t="s">
        <v>12</v>
      </c>
      <c r="E29" s="423" t="s">
        <v>354</v>
      </c>
      <c r="F29" s="433">
        <v>200</v>
      </c>
      <c r="G29" s="442">
        <v>999926</v>
      </c>
      <c r="H29" s="443">
        <v>999926</v>
      </c>
      <c r="I29" s="443">
        <f>G29-H29</f>
        <v>0</v>
      </c>
      <c r="J29" s="443">
        <f t="shared" si="0"/>
        <v>0</v>
      </c>
      <c r="K29" s="450">
        <f t="shared" si="1"/>
        <v>0</v>
      </c>
      <c r="L29" s="442">
        <v>988128</v>
      </c>
      <c r="M29" s="443">
        <v>990923</v>
      </c>
      <c r="N29" s="443">
        <f aca="true" t="shared" si="5" ref="N29:N34">L29-M29</f>
        <v>-2795</v>
      </c>
      <c r="O29" s="443">
        <f t="shared" si="2"/>
        <v>-559000</v>
      </c>
      <c r="P29" s="450">
        <f t="shared" si="3"/>
        <v>-0.559</v>
      </c>
      <c r="Q29" s="742"/>
    </row>
    <row r="30" spans="1:17" s="728" customFormat="1" ht="15.75" customHeight="1">
      <c r="A30" s="348">
        <v>18</v>
      </c>
      <c r="B30" s="453" t="s">
        <v>30</v>
      </c>
      <c r="C30" s="433">
        <v>4864887</v>
      </c>
      <c r="D30" s="460" t="s">
        <v>12</v>
      </c>
      <c r="E30" s="423" t="s">
        <v>354</v>
      </c>
      <c r="F30" s="433">
        <v>1000</v>
      </c>
      <c r="G30" s="442">
        <v>661</v>
      </c>
      <c r="H30" s="443">
        <v>661</v>
      </c>
      <c r="I30" s="443">
        <f t="shared" si="4"/>
        <v>0</v>
      </c>
      <c r="J30" s="443">
        <f t="shared" si="0"/>
        <v>0</v>
      </c>
      <c r="K30" s="450">
        <f t="shared" si="1"/>
        <v>0</v>
      </c>
      <c r="L30" s="442">
        <v>29651</v>
      </c>
      <c r="M30" s="443">
        <v>29768</v>
      </c>
      <c r="N30" s="443">
        <f t="shared" si="5"/>
        <v>-117</v>
      </c>
      <c r="O30" s="443">
        <f t="shared" si="2"/>
        <v>-117000</v>
      </c>
      <c r="P30" s="450">
        <f t="shared" si="3"/>
        <v>-0.117</v>
      </c>
      <c r="Q30" s="738"/>
    </row>
    <row r="31" spans="1:17" s="728" customFormat="1" ht="15.75" customHeight="1">
      <c r="A31" s="348">
        <v>19</v>
      </c>
      <c r="B31" s="453" t="s">
        <v>31</v>
      </c>
      <c r="C31" s="433">
        <v>4864798</v>
      </c>
      <c r="D31" s="460" t="s">
        <v>12</v>
      </c>
      <c r="E31" s="423" t="s">
        <v>354</v>
      </c>
      <c r="F31" s="433">
        <v>100</v>
      </c>
      <c r="G31" s="442">
        <v>4386</v>
      </c>
      <c r="H31" s="443">
        <v>4386</v>
      </c>
      <c r="I31" s="443">
        <f t="shared" si="4"/>
        <v>0</v>
      </c>
      <c r="J31" s="443">
        <f t="shared" si="0"/>
        <v>0</v>
      </c>
      <c r="K31" s="450">
        <f t="shared" si="1"/>
        <v>0</v>
      </c>
      <c r="L31" s="442">
        <v>161077</v>
      </c>
      <c r="M31" s="443">
        <v>160030</v>
      </c>
      <c r="N31" s="443">
        <f t="shared" si="5"/>
        <v>1047</v>
      </c>
      <c r="O31" s="443">
        <f t="shared" si="2"/>
        <v>104700</v>
      </c>
      <c r="P31" s="450">
        <f t="shared" si="3"/>
        <v>0.1047</v>
      </c>
      <c r="Q31" s="738"/>
    </row>
    <row r="32" spans="1:17" s="728" customFormat="1" ht="15.75" customHeight="1">
      <c r="A32" s="348">
        <v>20</v>
      </c>
      <c r="B32" s="453" t="s">
        <v>32</v>
      </c>
      <c r="C32" s="433">
        <v>4864799</v>
      </c>
      <c r="D32" s="460" t="s">
        <v>12</v>
      </c>
      <c r="E32" s="423" t="s">
        <v>354</v>
      </c>
      <c r="F32" s="433">
        <v>100</v>
      </c>
      <c r="G32" s="442">
        <v>15713</v>
      </c>
      <c r="H32" s="443">
        <v>15713</v>
      </c>
      <c r="I32" s="443">
        <f t="shared" si="4"/>
        <v>0</v>
      </c>
      <c r="J32" s="443">
        <f t="shared" si="0"/>
        <v>0</v>
      </c>
      <c r="K32" s="450">
        <f t="shared" si="1"/>
        <v>0</v>
      </c>
      <c r="L32" s="442">
        <v>238997</v>
      </c>
      <c r="M32" s="443">
        <v>237521</v>
      </c>
      <c r="N32" s="443">
        <f t="shared" si="5"/>
        <v>1476</v>
      </c>
      <c r="O32" s="443">
        <f t="shared" si="2"/>
        <v>147600</v>
      </c>
      <c r="P32" s="450">
        <f t="shared" si="3"/>
        <v>0.1476</v>
      </c>
      <c r="Q32" s="738"/>
    </row>
    <row r="33" spans="1:17" s="728" customFormat="1" ht="15.75" customHeight="1">
      <c r="A33" s="348">
        <v>21</v>
      </c>
      <c r="B33" s="453" t="s">
        <v>33</v>
      </c>
      <c r="C33" s="433">
        <v>4864888</v>
      </c>
      <c r="D33" s="460" t="s">
        <v>12</v>
      </c>
      <c r="E33" s="423" t="s">
        <v>354</v>
      </c>
      <c r="F33" s="433">
        <v>1000</v>
      </c>
      <c r="G33" s="442">
        <v>996347</v>
      </c>
      <c r="H33" s="443">
        <v>996347</v>
      </c>
      <c r="I33" s="443">
        <f t="shared" si="4"/>
        <v>0</v>
      </c>
      <c r="J33" s="443">
        <f t="shared" si="0"/>
        <v>0</v>
      </c>
      <c r="K33" s="450">
        <f t="shared" si="1"/>
        <v>0</v>
      </c>
      <c r="L33" s="442">
        <v>3765</v>
      </c>
      <c r="M33" s="443">
        <v>3860</v>
      </c>
      <c r="N33" s="443">
        <f t="shared" si="5"/>
        <v>-95</v>
      </c>
      <c r="O33" s="443">
        <f t="shared" si="2"/>
        <v>-95000</v>
      </c>
      <c r="P33" s="450">
        <f t="shared" si="3"/>
        <v>-0.095</v>
      </c>
      <c r="Q33" s="738"/>
    </row>
    <row r="34" spans="1:17" s="728" customFormat="1" ht="16.5" customHeight="1">
      <c r="A34" s="348">
        <v>22</v>
      </c>
      <c r="B34" s="453" t="s">
        <v>382</v>
      </c>
      <c r="C34" s="433">
        <v>5128402</v>
      </c>
      <c r="D34" s="460" t="s">
        <v>12</v>
      </c>
      <c r="E34" s="423" t="s">
        <v>354</v>
      </c>
      <c r="F34" s="433">
        <v>1000</v>
      </c>
      <c r="G34" s="442">
        <v>321</v>
      </c>
      <c r="H34" s="443">
        <v>321</v>
      </c>
      <c r="I34" s="443">
        <f>G34-H34</f>
        <v>0</v>
      </c>
      <c r="J34" s="443">
        <f t="shared" si="0"/>
        <v>0</v>
      </c>
      <c r="K34" s="450">
        <f t="shared" si="1"/>
        <v>0</v>
      </c>
      <c r="L34" s="442">
        <v>8442</v>
      </c>
      <c r="M34" s="443">
        <v>8355</v>
      </c>
      <c r="N34" s="443">
        <f t="shared" si="5"/>
        <v>87</v>
      </c>
      <c r="O34" s="443">
        <f t="shared" si="2"/>
        <v>87000</v>
      </c>
      <c r="P34" s="450">
        <f t="shared" si="3"/>
        <v>0.087</v>
      </c>
      <c r="Q34" s="765"/>
    </row>
    <row r="35" spans="1:17" ht="15.75" customHeight="1">
      <c r="A35" s="348"/>
      <c r="B35" s="455" t="s">
        <v>34</v>
      </c>
      <c r="C35" s="433"/>
      <c r="D35" s="460"/>
      <c r="E35" s="423"/>
      <c r="F35" s="433"/>
      <c r="G35" s="439"/>
      <c r="H35" s="440"/>
      <c r="I35" s="440"/>
      <c r="J35" s="440"/>
      <c r="K35" s="441"/>
      <c r="L35" s="439"/>
      <c r="M35" s="440"/>
      <c r="N35" s="440"/>
      <c r="O35" s="440"/>
      <c r="P35" s="441"/>
      <c r="Q35" s="180"/>
    </row>
    <row r="36" spans="1:17" s="728" customFormat="1" ht="15.75" customHeight="1">
      <c r="A36" s="348">
        <v>23</v>
      </c>
      <c r="B36" s="453" t="s">
        <v>379</v>
      </c>
      <c r="C36" s="433">
        <v>4865057</v>
      </c>
      <c r="D36" s="460" t="s">
        <v>12</v>
      </c>
      <c r="E36" s="423" t="s">
        <v>354</v>
      </c>
      <c r="F36" s="433">
        <v>1000</v>
      </c>
      <c r="G36" s="442">
        <v>640005</v>
      </c>
      <c r="H36" s="443">
        <v>640005</v>
      </c>
      <c r="I36" s="443">
        <f t="shared" si="4"/>
        <v>0</v>
      </c>
      <c r="J36" s="443">
        <f t="shared" si="0"/>
        <v>0</v>
      </c>
      <c r="K36" s="450">
        <f t="shared" si="1"/>
        <v>0</v>
      </c>
      <c r="L36" s="442">
        <v>797675</v>
      </c>
      <c r="M36" s="443">
        <v>797826</v>
      </c>
      <c r="N36" s="443">
        <f>L36-M36</f>
        <v>-151</v>
      </c>
      <c r="O36" s="443">
        <f t="shared" si="2"/>
        <v>-151000</v>
      </c>
      <c r="P36" s="450">
        <f t="shared" si="3"/>
        <v>-0.151</v>
      </c>
      <c r="Q36" s="765"/>
    </row>
    <row r="37" spans="1:17" s="728" customFormat="1" ht="15.75" customHeight="1">
      <c r="A37" s="348">
        <v>24</v>
      </c>
      <c r="B37" s="453" t="s">
        <v>380</v>
      </c>
      <c r="C37" s="433">
        <v>4865058</v>
      </c>
      <c r="D37" s="460" t="s">
        <v>12</v>
      </c>
      <c r="E37" s="423" t="s">
        <v>354</v>
      </c>
      <c r="F37" s="433">
        <v>1000</v>
      </c>
      <c r="G37" s="442">
        <v>648467</v>
      </c>
      <c r="H37" s="443">
        <v>648467</v>
      </c>
      <c r="I37" s="443">
        <f t="shared" si="4"/>
        <v>0</v>
      </c>
      <c r="J37" s="443">
        <f t="shared" si="0"/>
        <v>0</v>
      </c>
      <c r="K37" s="450">
        <f t="shared" si="1"/>
        <v>0</v>
      </c>
      <c r="L37" s="442">
        <v>830711</v>
      </c>
      <c r="M37" s="443">
        <v>830890</v>
      </c>
      <c r="N37" s="443">
        <f>L37-M37</f>
        <v>-179</v>
      </c>
      <c r="O37" s="443">
        <f t="shared" si="2"/>
        <v>-179000</v>
      </c>
      <c r="P37" s="450">
        <f t="shared" si="3"/>
        <v>-0.179</v>
      </c>
      <c r="Q37" s="765"/>
    </row>
    <row r="38" spans="1:17" s="728" customFormat="1" ht="15.75" customHeight="1">
      <c r="A38" s="348">
        <v>25</v>
      </c>
      <c r="B38" s="453" t="s">
        <v>35</v>
      </c>
      <c r="C38" s="433">
        <v>4864902</v>
      </c>
      <c r="D38" s="460" t="s">
        <v>12</v>
      </c>
      <c r="E38" s="423" t="s">
        <v>354</v>
      </c>
      <c r="F38" s="433">
        <v>400</v>
      </c>
      <c r="G38" s="348">
        <v>1947</v>
      </c>
      <c r="H38" s="349">
        <v>1947</v>
      </c>
      <c r="I38" s="349">
        <f t="shared" si="4"/>
        <v>0</v>
      </c>
      <c r="J38" s="349">
        <f t="shared" si="0"/>
        <v>0</v>
      </c>
      <c r="K38" s="735">
        <f t="shared" si="1"/>
        <v>0</v>
      </c>
      <c r="L38" s="348">
        <v>999733</v>
      </c>
      <c r="M38" s="349">
        <v>1000055</v>
      </c>
      <c r="N38" s="349">
        <f>L38-M38</f>
        <v>-322</v>
      </c>
      <c r="O38" s="349">
        <f t="shared" si="2"/>
        <v>-128800</v>
      </c>
      <c r="P38" s="735">
        <f t="shared" si="3"/>
        <v>-0.1288</v>
      </c>
      <c r="Q38" s="741"/>
    </row>
    <row r="39" spans="1:17" s="728" customFormat="1" ht="15.75" customHeight="1">
      <c r="A39" s="348">
        <v>26</v>
      </c>
      <c r="B39" s="453" t="s">
        <v>36</v>
      </c>
      <c r="C39" s="433">
        <v>5128405</v>
      </c>
      <c r="D39" s="460" t="s">
        <v>12</v>
      </c>
      <c r="E39" s="423" t="s">
        <v>354</v>
      </c>
      <c r="F39" s="433">
        <v>500</v>
      </c>
      <c r="G39" s="442">
        <v>2596</v>
      </c>
      <c r="H39" s="443">
        <v>2596</v>
      </c>
      <c r="I39" s="443">
        <f t="shared" si="4"/>
        <v>0</v>
      </c>
      <c r="J39" s="443">
        <f t="shared" si="0"/>
        <v>0</v>
      </c>
      <c r="K39" s="450">
        <f t="shared" si="1"/>
        <v>0</v>
      </c>
      <c r="L39" s="442">
        <v>4283</v>
      </c>
      <c r="M39" s="443">
        <v>3958</v>
      </c>
      <c r="N39" s="443">
        <f>L39-M39</f>
        <v>325</v>
      </c>
      <c r="O39" s="443">
        <f t="shared" si="2"/>
        <v>162500</v>
      </c>
      <c r="P39" s="450">
        <f t="shared" si="3"/>
        <v>0.1625</v>
      </c>
      <c r="Q39"/>
    </row>
    <row r="40" spans="1:17" ht="16.5" customHeight="1">
      <c r="A40" s="348"/>
      <c r="B40" s="454" t="s">
        <v>37</v>
      </c>
      <c r="C40" s="433"/>
      <c r="D40" s="461"/>
      <c r="E40" s="423"/>
      <c r="F40" s="433"/>
      <c r="G40" s="439"/>
      <c r="H40" s="440"/>
      <c r="I40" s="440"/>
      <c r="J40" s="440"/>
      <c r="K40" s="441"/>
      <c r="L40" s="439"/>
      <c r="M40" s="440"/>
      <c r="N40" s="440"/>
      <c r="O40" s="440"/>
      <c r="P40" s="441"/>
      <c r="Q40" s="180"/>
    </row>
    <row r="41" spans="1:17" ht="15">
      <c r="A41" s="793">
        <v>27</v>
      </c>
      <c r="B41" s="791" t="s">
        <v>38</v>
      </c>
      <c r="C41" s="793">
        <v>4865054</v>
      </c>
      <c r="D41" s="793" t="s">
        <v>12</v>
      </c>
      <c r="E41" s="793" t="s">
        <v>354</v>
      </c>
      <c r="F41" s="793">
        <v>-1000</v>
      </c>
      <c r="G41" s="792">
        <v>15607</v>
      </c>
      <c r="H41" s="793">
        <v>15571</v>
      </c>
      <c r="I41" s="793">
        <f t="shared" si="4"/>
        <v>36</v>
      </c>
      <c r="J41" s="793">
        <f t="shared" si="0"/>
        <v>-36000</v>
      </c>
      <c r="K41" s="793">
        <f t="shared" si="1"/>
        <v>-0.036</v>
      </c>
      <c r="L41" s="792">
        <v>981109</v>
      </c>
      <c r="M41" s="793">
        <v>981140</v>
      </c>
      <c r="N41" s="793">
        <f>L41-M41</f>
        <v>-31</v>
      </c>
      <c r="O41" s="793">
        <f t="shared" si="2"/>
        <v>31000</v>
      </c>
      <c r="P41" s="793">
        <f t="shared" si="3"/>
        <v>0.031</v>
      </c>
      <c r="Q41" s="795"/>
    </row>
    <row r="42" spans="1:17" s="772" customFormat="1" ht="17.25" customHeight="1">
      <c r="A42" s="793">
        <v>28</v>
      </c>
      <c r="B42" s="791" t="s">
        <v>16</v>
      </c>
      <c r="C42" s="793">
        <v>4865036</v>
      </c>
      <c r="D42" s="793" t="s">
        <v>12</v>
      </c>
      <c r="E42" s="793" t="s">
        <v>354</v>
      </c>
      <c r="F42" s="793">
        <v>-1000</v>
      </c>
      <c r="G42" s="792">
        <v>6026</v>
      </c>
      <c r="H42" s="793">
        <v>5964</v>
      </c>
      <c r="I42" s="793">
        <f>G42-H42</f>
        <v>62</v>
      </c>
      <c r="J42" s="793">
        <f t="shared" si="0"/>
        <v>-62000</v>
      </c>
      <c r="K42" s="793">
        <f t="shared" si="1"/>
        <v>-0.062</v>
      </c>
      <c r="L42" s="792">
        <v>999481</v>
      </c>
      <c r="M42" s="793">
        <v>999516</v>
      </c>
      <c r="N42" s="793">
        <f>L42-M42</f>
        <v>-35</v>
      </c>
      <c r="O42" s="793">
        <f t="shared" si="2"/>
        <v>35000</v>
      </c>
      <c r="P42" s="793">
        <f t="shared" si="3"/>
        <v>0.035</v>
      </c>
      <c r="Q42" s="795"/>
    </row>
    <row r="43" spans="1:17" ht="15.75" customHeight="1">
      <c r="A43" s="348"/>
      <c r="B43" s="454" t="s">
        <v>39</v>
      </c>
      <c r="C43" s="433"/>
      <c r="D43" s="461"/>
      <c r="E43" s="423"/>
      <c r="F43" s="433"/>
      <c r="G43" s="439"/>
      <c r="H43" s="440"/>
      <c r="I43" s="440"/>
      <c r="J43" s="440"/>
      <c r="K43" s="441"/>
      <c r="L43" s="439"/>
      <c r="M43" s="440"/>
      <c r="N43" s="440"/>
      <c r="O43" s="440"/>
      <c r="P43" s="441"/>
      <c r="Q43" s="180"/>
    </row>
    <row r="44" spans="1:17" ht="15.75" customHeight="1">
      <c r="A44" s="348">
        <v>29</v>
      </c>
      <c r="B44" s="453" t="s">
        <v>40</v>
      </c>
      <c r="C44" s="433">
        <v>4865056</v>
      </c>
      <c r="D44" s="460" t="s">
        <v>12</v>
      </c>
      <c r="E44" s="423" t="s">
        <v>354</v>
      </c>
      <c r="F44" s="433">
        <v>-1000</v>
      </c>
      <c r="G44" s="439">
        <v>997031</v>
      </c>
      <c r="H44" s="440">
        <v>996976</v>
      </c>
      <c r="I44" s="440">
        <f t="shared" si="4"/>
        <v>55</v>
      </c>
      <c r="J44" s="440">
        <f t="shared" si="0"/>
        <v>-55000</v>
      </c>
      <c r="K44" s="441">
        <f t="shared" si="1"/>
        <v>-0.055</v>
      </c>
      <c r="L44" s="439">
        <v>924249</v>
      </c>
      <c r="M44" s="440">
        <v>924319</v>
      </c>
      <c r="N44" s="440">
        <f>L44-M44</f>
        <v>-70</v>
      </c>
      <c r="O44" s="440">
        <f t="shared" si="2"/>
        <v>70000</v>
      </c>
      <c r="P44" s="441">
        <f t="shared" si="3"/>
        <v>0.07</v>
      </c>
      <c r="Q44" s="180"/>
    </row>
    <row r="45" spans="1:17" ht="15.75" customHeight="1">
      <c r="A45" s="348"/>
      <c r="B45" s="134" t="s">
        <v>390</v>
      </c>
      <c r="C45" s="17"/>
      <c r="G45" s="439"/>
      <c r="H45" s="18"/>
      <c r="I45" s="18"/>
      <c r="J45" s="18"/>
      <c r="K45" s="18"/>
      <c r="L45" s="439"/>
      <c r="M45" s="18"/>
      <c r="N45" s="18"/>
      <c r="O45" s="18"/>
      <c r="P45" s="18"/>
      <c r="Q45" s="180"/>
    </row>
    <row r="46" spans="1:17" s="728" customFormat="1" ht="18.75" customHeight="1">
      <c r="A46" s="348">
        <v>30</v>
      </c>
      <c r="B46" s="453" t="s">
        <v>397</v>
      </c>
      <c r="C46" s="433">
        <v>4865049</v>
      </c>
      <c r="D46" s="460" t="s">
        <v>12</v>
      </c>
      <c r="E46" s="423" t="s">
        <v>354</v>
      </c>
      <c r="F46" s="433">
        <v>-1000</v>
      </c>
      <c r="G46" s="442">
        <v>3441</v>
      </c>
      <c r="H46" s="443">
        <v>3441</v>
      </c>
      <c r="I46" s="443">
        <f>G46-H46</f>
        <v>0</v>
      </c>
      <c r="J46" s="443">
        <f t="shared" si="0"/>
        <v>0</v>
      </c>
      <c r="K46" s="450">
        <f t="shared" si="1"/>
        <v>0</v>
      </c>
      <c r="L46" s="442">
        <v>999361</v>
      </c>
      <c r="M46" s="443">
        <v>999453</v>
      </c>
      <c r="N46" s="443">
        <f>L46-M46</f>
        <v>-92</v>
      </c>
      <c r="O46" s="443">
        <f t="shared" si="2"/>
        <v>92000</v>
      </c>
      <c r="P46" s="450">
        <f t="shared" si="3"/>
        <v>0.092</v>
      </c>
      <c r="Q46" s="766"/>
    </row>
    <row r="47" spans="1:17" ht="15.75" customHeight="1">
      <c r="A47" s="348">
        <v>31</v>
      </c>
      <c r="B47" s="453" t="s">
        <v>391</v>
      </c>
      <c r="C47" s="433">
        <v>4865022</v>
      </c>
      <c r="D47" s="460" t="s">
        <v>12</v>
      </c>
      <c r="E47" s="423" t="s">
        <v>354</v>
      </c>
      <c r="F47" s="433">
        <v>-1000</v>
      </c>
      <c r="G47" s="439">
        <v>56953</v>
      </c>
      <c r="H47" s="440">
        <v>56953</v>
      </c>
      <c r="I47" s="440">
        <f>G47-H47</f>
        <v>0</v>
      </c>
      <c r="J47" s="440">
        <f t="shared" si="0"/>
        <v>0</v>
      </c>
      <c r="K47" s="441">
        <f t="shared" si="1"/>
        <v>0</v>
      </c>
      <c r="L47" s="439">
        <v>2504</v>
      </c>
      <c r="M47" s="440">
        <v>2218</v>
      </c>
      <c r="N47" s="440">
        <f>L47-M47</f>
        <v>286</v>
      </c>
      <c r="O47" s="440">
        <f t="shared" si="2"/>
        <v>-286000</v>
      </c>
      <c r="P47" s="441">
        <f t="shared" si="3"/>
        <v>-0.286</v>
      </c>
      <c r="Q47" s="576"/>
    </row>
    <row r="48" spans="1:17" ht="15.75" customHeight="1">
      <c r="A48" s="348"/>
      <c r="B48" s="455" t="s">
        <v>412</v>
      </c>
      <c r="C48" s="433"/>
      <c r="D48" s="460"/>
      <c r="E48" s="423"/>
      <c r="F48" s="433"/>
      <c r="G48" s="439"/>
      <c r="H48" s="440"/>
      <c r="I48" s="440"/>
      <c r="J48" s="440"/>
      <c r="K48" s="441"/>
      <c r="L48" s="439"/>
      <c r="M48" s="440"/>
      <c r="N48" s="440"/>
      <c r="O48" s="440"/>
      <c r="P48" s="441"/>
      <c r="Q48" s="576"/>
    </row>
    <row r="49" spans="1:17" ht="15.75" customHeight="1">
      <c r="A49" s="348">
        <v>32</v>
      </c>
      <c r="B49" s="453" t="s">
        <v>15</v>
      </c>
      <c r="C49" s="433">
        <v>5128463</v>
      </c>
      <c r="D49" s="460" t="s">
        <v>12</v>
      </c>
      <c r="E49" s="423" t="s">
        <v>354</v>
      </c>
      <c r="F49" s="433">
        <v>-1000</v>
      </c>
      <c r="G49" s="439">
        <v>199</v>
      </c>
      <c r="H49" s="512">
        <v>289</v>
      </c>
      <c r="I49" s="440">
        <f>G49-H49</f>
        <v>-90</v>
      </c>
      <c r="J49" s="440">
        <f>$F49*I49</f>
        <v>90000</v>
      </c>
      <c r="K49" s="441">
        <f>J49/1000000</f>
        <v>0.09</v>
      </c>
      <c r="L49" s="439">
        <v>998731</v>
      </c>
      <c r="M49" s="440">
        <v>998736</v>
      </c>
      <c r="N49" s="440">
        <f>L49-M49</f>
        <v>-5</v>
      </c>
      <c r="O49" s="440">
        <f>$F49*N49</f>
        <v>5000</v>
      </c>
      <c r="P49" s="441">
        <f>O49/1000000</f>
        <v>0.005</v>
      </c>
      <c r="Q49" s="576"/>
    </row>
    <row r="50" spans="1:17" ht="22.5" customHeight="1">
      <c r="A50" s="348">
        <v>33</v>
      </c>
      <c r="B50" s="453" t="s">
        <v>16</v>
      </c>
      <c r="C50" s="433">
        <v>5128456</v>
      </c>
      <c r="D50" s="460" t="s">
        <v>12</v>
      </c>
      <c r="E50" s="423" t="s">
        <v>354</v>
      </c>
      <c r="F50" s="433">
        <v>-1000</v>
      </c>
      <c r="G50" s="442">
        <v>2438</v>
      </c>
      <c r="H50" s="349">
        <v>2438</v>
      </c>
      <c r="I50" s="443">
        <f>G50-H50</f>
        <v>0</v>
      </c>
      <c r="J50" s="443">
        <f>$F50*I50</f>
        <v>0</v>
      </c>
      <c r="K50" s="450">
        <f>J50/1000000</f>
        <v>0</v>
      </c>
      <c r="L50" s="442">
        <v>999995</v>
      </c>
      <c r="M50" s="443">
        <v>999995</v>
      </c>
      <c r="N50" s="443">
        <f>L50-M50</f>
        <v>0</v>
      </c>
      <c r="O50" s="443">
        <f>$F50*N50</f>
        <v>0</v>
      </c>
      <c r="P50" s="450">
        <f>O50/1000000</f>
        <v>0</v>
      </c>
      <c r="Q50" s="759"/>
    </row>
    <row r="51" spans="1:17" ht="17.25" customHeight="1">
      <c r="A51" s="348"/>
      <c r="B51" s="455" t="s">
        <v>416</v>
      </c>
      <c r="C51" s="433"/>
      <c r="D51" s="460"/>
      <c r="E51" s="423"/>
      <c r="F51" s="433"/>
      <c r="G51" s="442"/>
      <c r="H51" s="443"/>
      <c r="I51" s="443"/>
      <c r="J51" s="443"/>
      <c r="K51" s="450"/>
      <c r="L51" s="442"/>
      <c r="M51" s="443"/>
      <c r="N51" s="443"/>
      <c r="O51" s="443"/>
      <c r="P51" s="450"/>
      <c r="Q51" s="759"/>
    </row>
    <row r="52" spans="1:17" s="728" customFormat="1" ht="15.75" customHeight="1">
      <c r="A52" s="348">
        <v>34</v>
      </c>
      <c r="B52" s="453" t="s">
        <v>15</v>
      </c>
      <c r="C52" s="433">
        <v>4864903</v>
      </c>
      <c r="D52" s="460" t="s">
        <v>12</v>
      </c>
      <c r="E52" s="423" t="s">
        <v>354</v>
      </c>
      <c r="F52" s="433">
        <v>-1000</v>
      </c>
      <c r="G52" s="442">
        <v>999975</v>
      </c>
      <c r="H52" s="512">
        <v>1000006</v>
      </c>
      <c r="I52" s="443">
        <f>G52-H52</f>
        <v>-31</v>
      </c>
      <c r="J52" s="443">
        <f>$F52*I52</f>
        <v>31000</v>
      </c>
      <c r="K52" s="450">
        <f>J52/1000000</f>
        <v>0.031</v>
      </c>
      <c r="L52" s="442">
        <v>999993</v>
      </c>
      <c r="M52" s="443">
        <v>999999</v>
      </c>
      <c r="N52" s="443">
        <f>L52-M52</f>
        <v>-6</v>
      </c>
      <c r="O52" s="443">
        <f>$F52*N52</f>
        <v>6000</v>
      </c>
      <c r="P52" s="450">
        <f>O52/1000000</f>
        <v>0.006</v>
      </c>
      <c r="Q52" s="732"/>
    </row>
    <row r="53" spans="1:17" s="728" customFormat="1" ht="15" customHeight="1">
      <c r="A53" s="348">
        <v>35</v>
      </c>
      <c r="B53" s="453" t="s">
        <v>16</v>
      </c>
      <c r="C53" s="433">
        <v>4864946</v>
      </c>
      <c r="D53" s="460" t="s">
        <v>12</v>
      </c>
      <c r="E53" s="423" t="s">
        <v>354</v>
      </c>
      <c r="F53" s="433">
        <v>-1000</v>
      </c>
      <c r="G53" s="442">
        <v>999976</v>
      </c>
      <c r="H53" s="349">
        <v>999998</v>
      </c>
      <c r="I53" s="443">
        <f>G53-H53</f>
        <v>-22</v>
      </c>
      <c r="J53" s="443">
        <f>$F53*I53</f>
        <v>22000</v>
      </c>
      <c r="K53" s="450">
        <f>J53/1000000</f>
        <v>0.022</v>
      </c>
      <c r="L53" s="442">
        <v>999995</v>
      </c>
      <c r="M53" s="443">
        <v>1000001</v>
      </c>
      <c r="N53" s="443">
        <f>L53-M53</f>
        <v>-6</v>
      </c>
      <c r="O53" s="443">
        <f>$F53*N53</f>
        <v>6000</v>
      </c>
      <c r="P53" s="450">
        <f>O53/1000000</f>
        <v>0.006</v>
      </c>
      <c r="Q53" s="732"/>
    </row>
    <row r="54" spans="1:17" ht="15.75" customHeight="1">
      <c r="A54" s="348"/>
      <c r="B54" s="455" t="s">
        <v>389</v>
      </c>
      <c r="C54" s="433"/>
      <c r="D54" s="460"/>
      <c r="E54" s="423"/>
      <c r="F54" s="433"/>
      <c r="G54" s="439"/>
      <c r="H54" s="440"/>
      <c r="I54" s="440"/>
      <c r="J54" s="440"/>
      <c r="K54" s="441"/>
      <c r="L54" s="439"/>
      <c r="M54" s="440"/>
      <c r="N54" s="440"/>
      <c r="O54" s="440"/>
      <c r="P54" s="441"/>
      <c r="Q54" s="180"/>
    </row>
    <row r="55" spans="1:17" ht="15.75" customHeight="1">
      <c r="A55" s="348"/>
      <c r="B55" s="455" t="s">
        <v>45</v>
      </c>
      <c r="C55" s="433"/>
      <c r="D55" s="460"/>
      <c r="E55" s="423"/>
      <c r="F55" s="433"/>
      <c r="G55" s="439"/>
      <c r="H55" s="440"/>
      <c r="I55" s="440"/>
      <c r="J55" s="440"/>
      <c r="K55" s="441"/>
      <c r="L55" s="439"/>
      <c r="M55" s="440"/>
      <c r="N55" s="440"/>
      <c r="O55" s="440"/>
      <c r="P55" s="441"/>
      <c r="Q55" s="180"/>
    </row>
    <row r="56" spans="1:17" s="728" customFormat="1" ht="15.75" customHeight="1">
      <c r="A56" s="348">
        <v>36</v>
      </c>
      <c r="B56" s="453" t="s">
        <v>46</v>
      </c>
      <c r="C56" s="433">
        <v>4864843</v>
      </c>
      <c r="D56" s="460" t="s">
        <v>12</v>
      </c>
      <c r="E56" s="423" t="s">
        <v>354</v>
      </c>
      <c r="F56" s="433">
        <v>1000</v>
      </c>
      <c r="G56" s="442">
        <v>1764</v>
      </c>
      <c r="H56" s="443">
        <v>1764</v>
      </c>
      <c r="I56" s="443">
        <f t="shared" si="4"/>
        <v>0</v>
      </c>
      <c r="J56" s="443">
        <f t="shared" si="0"/>
        <v>0</v>
      </c>
      <c r="K56" s="450">
        <f t="shared" si="1"/>
        <v>0</v>
      </c>
      <c r="L56" s="442">
        <v>22824</v>
      </c>
      <c r="M56" s="443">
        <v>22295</v>
      </c>
      <c r="N56" s="443">
        <f>L56-M56</f>
        <v>529</v>
      </c>
      <c r="O56" s="443">
        <f t="shared" si="2"/>
        <v>529000</v>
      </c>
      <c r="P56" s="450">
        <f t="shared" si="3"/>
        <v>0.529</v>
      </c>
      <c r="Q56" s="738"/>
    </row>
    <row r="57" spans="1:17" s="728" customFormat="1" ht="15.75" customHeight="1" thickBot="1">
      <c r="A57" s="767">
        <v>37</v>
      </c>
      <c r="B57" s="768" t="s">
        <v>47</v>
      </c>
      <c r="C57" s="417">
        <v>4864844</v>
      </c>
      <c r="D57" s="462" t="s">
        <v>12</v>
      </c>
      <c r="E57" s="424" t="s">
        <v>354</v>
      </c>
      <c r="F57" s="417">
        <v>1000</v>
      </c>
      <c r="G57" s="442">
        <v>212</v>
      </c>
      <c r="H57" s="737">
        <v>212</v>
      </c>
      <c r="I57" s="737">
        <f t="shared" si="4"/>
        <v>0</v>
      </c>
      <c r="J57" s="737">
        <f t="shared" si="0"/>
        <v>0</v>
      </c>
      <c r="K57" s="769">
        <f t="shared" si="1"/>
        <v>0</v>
      </c>
      <c r="L57" s="442">
        <v>2550</v>
      </c>
      <c r="M57" s="737">
        <v>2376</v>
      </c>
      <c r="N57" s="737">
        <f>L57-M57</f>
        <v>174</v>
      </c>
      <c r="O57" s="737">
        <f t="shared" si="2"/>
        <v>174000</v>
      </c>
      <c r="P57" s="769">
        <f t="shared" si="3"/>
        <v>0.174</v>
      </c>
      <c r="Q57" s="770"/>
    </row>
    <row r="58" spans="1:17" ht="21.75" customHeight="1" thickBot="1" thickTop="1">
      <c r="A58" s="349"/>
      <c r="B58" s="459" t="s">
        <v>319</v>
      </c>
      <c r="C58" s="45"/>
      <c r="D58" s="461"/>
      <c r="E58" s="423"/>
      <c r="F58" s="45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216" t="str">
        <f>Q1</f>
        <v>AUGUST-2014</v>
      </c>
    </row>
    <row r="59" spans="1:17" ht="15.75" customHeight="1" thickTop="1">
      <c r="A59" s="347"/>
      <c r="B59" s="452" t="s">
        <v>48</v>
      </c>
      <c r="C59" s="414"/>
      <c r="D59" s="463"/>
      <c r="E59" s="463"/>
      <c r="F59" s="414"/>
      <c r="G59" s="448"/>
      <c r="H59" s="447"/>
      <c r="I59" s="447"/>
      <c r="J59" s="447"/>
      <c r="K59" s="449"/>
      <c r="L59" s="448"/>
      <c r="M59" s="447"/>
      <c r="N59" s="447"/>
      <c r="O59" s="447"/>
      <c r="P59" s="449"/>
      <c r="Q59" s="179"/>
    </row>
    <row r="60" spans="1:17" ht="15.75" customHeight="1">
      <c r="A60" s="348">
        <v>38</v>
      </c>
      <c r="B60" s="456" t="s">
        <v>85</v>
      </c>
      <c r="C60" s="433">
        <v>4865169</v>
      </c>
      <c r="D60" s="461" t="s">
        <v>12</v>
      </c>
      <c r="E60" s="423" t="s">
        <v>354</v>
      </c>
      <c r="F60" s="433">
        <v>1000</v>
      </c>
      <c r="G60" s="439">
        <v>1277</v>
      </c>
      <c r="H60" s="440">
        <v>1278</v>
      </c>
      <c r="I60" s="440">
        <f t="shared" si="4"/>
        <v>-1</v>
      </c>
      <c r="J60" s="440">
        <f t="shared" si="0"/>
        <v>-1000</v>
      </c>
      <c r="K60" s="441">
        <f t="shared" si="1"/>
        <v>-0.001</v>
      </c>
      <c r="L60" s="439">
        <v>61304</v>
      </c>
      <c r="M60" s="440">
        <v>61198</v>
      </c>
      <c r="N60" s="440">
        <f>L60-M60</f>
        <v>106</v>
      </c>
      <c r="O60" s="440">
        <f t="shared" si="2"/>
        <v>106000</v>
      </c>
      <c r="P60" s="441">
        <f t="shared" si="3"/>
        <v>0.106</v>
      </c>
      <c r="Q60" s="180"/>
    </row>
    <row r="61" spans="1:17" ht="15.75" customHeight="1">
      <c r="A61" s="348"/>
      <c r="B61" s="454" t="s">
        <v>316</v>
      </c>
      <c r="C61" s="433"/>
      <c r="D61" s="461"/>
      <c r="E61" s="423"/>
      <c r="F61" s="433"/>
      <c r="G61" s="442"/>
      <c r="H61" s="443"/>
      <c r="I61" s="440"/>
      <c r="J61" s="440"/>
      <c r="K61" s="441"/>
      <c r="L61" s="442"/>
      <c r="M61" s="440"/>
      <c r="N61" s="440"/>
      <c r="O61" s="440"/>
      <c r="P61" s="441"/>
      <c r="Q61" s="180"/>
    </row>
    <row r="62" spans="1:17" s="728" customFormat="1" ht="15.75" customHeight="1">
      <c r="A62" s="348">
        <v>39</v>
      </c>
      <c r="B62" s="453" t="s">
        <v>315</v>
      </c>
      <c r="C62" s="433">
        <v>4864824</v>
      </c>
      <c r="D62" s="461" t="s">
        <v>12</v>
      </c>
      <c r="E62" s="423" t="s">
        <v>354</v>
      </c>
      <c r="F62" s="433">
        <v>100</v>
      </c>
      <c r="G62" s="442">
        <v>2207</v>
      </c>
      <c r="H62" s="443">
        <v>2173</v>
      </c>
      <c r="I62" s="443">
        <f t="shared" si="4"/>
        <v>34</v>
      </c>
      <c r="J62" s="443">
        <f t="shared" si="0"/>
        <v>3400</v>
      </c>
      <c r="K62" s="450">
        <f t="shared" si="1"/>
        <v>0.0034</v>
      </c>
      <c r="L62" s="442">
        <v>77830</v>
      </c>
      <c r="M62" s="443">
        <v>78022</v>
      </c>
      <c r="N62" s="443">
        <f>L62-M62</f>
        <v>-192</v>
      </c>
      <c r="O62" s="443">
        <f t="shared" si="2"/>
        <v>-19200</v>
      </c>
      <c r="P62" s="450">
        <f t="shared" si="3"/>
        <v>-0.0192</v>
      </c>
      <c r="Q62" s="738"/>
    </row>
    <row r="63" spans="1:17" s="728" customFormat="1" ht="15.75" customHeight="1">
      <c r="A63" s="348"/>
      <c r="B63" s="453" t="s">
        <v>315</v>
      </c>
      <c r="C63" s="433">
        <v>4864806</v>
      </c>
      <c r="D63" s="461" t="s">
        <v>12</v>
      </c>
      <c r="E63" s="423" t="s">
        <v>354</v>
      </c>
      <c r="F63" s="433">
        <v>125</v>
      </c>
      <c r="G63" s="442">
        <v>168402</v>
      </c>
      <c r="H63" s="443">
        <v>168336</v>
      </c>
      <c r="I63" s="443">
        <f>G63-H63</f>
        <v>66</v>
      </c>
      <c r="J63" s="443">
        <f>$F63*I63</f>
        <v>8250</v>
      </c>
      <c r="K63" s="450">
        <f>J63/1000000</f>
        <v>0.00825</v>
      </c>
      <c r="L63" s="442">
        <v>260399</v>
      </c>
      <c r="M63" s="443">
        <v>260349</v>
      </c>
      <c r="N63" s="443">
        <f>L63-M63</f>
        <v>50</v>
      </c>
      <c r="O63" s="443">
        <f>$F63*N63</f>
        <v>6250</v>
      </c>
      <c r="P63" s="450">
        <f>O63/1000000</f>
        <v>0.00625</v>
      </c>
      <c r="Q63" s="738" t="s">
        <v>421</v>
      </c>
    </row>
    <row r="64" spans="1:17" ht="15.75" customHeight="1">
      <c r="A64" s="348"/>
      <c r="B64" s="377" t="s">
        <v>54</v>
      </c>
      <c r="C64" s="434"/>
      <c r="D64" s="464"/>
      <c r="E64" s="464"/>
      <c r="F64" s="434"/>
      <c r="G64" s="439"/>
      <c r="H64" s="440"/>
      <c r="I64" s="440"/>
      <c r="J64" s="440"/>
      <c r="K64" s="441"/>
      <c r="L64" s="439"/>
      <c r="M64" s="440"/>
      <c r="N64" s="440"/>
      <c r="O64" s="440"/>
      <c r="P64" s="441"/>
      <c r="Q64" s="180"/>
    </row>
    <row r="65" spans="1:17" ht="15.75" customHeight="1">
      <c r="A65" s="348">
        <v>40</v>
      </c>
      <c r="B65" s="457" t="s">
        <v>55</v>
      </c>
      <c r="C65" s="434">
        <v>4865090</v>
      </c>
      <c r="D65" s="465" t="s">
        <v>12</v>
      </c>
      <c r="E65" s="423" t="s">
        <v>354</v>
      </c>
      <c r="F65" s="434">
        <v>100</v>
      </c>
      <c r="G65" s="439">
        <v>9384</v>
      </c>
      <c r="H65" s="440">
        <v>9412</v>
      </c>
      <c r="I65" s="440">
        <f>G65-H65</f>
        <v>-28</v>
      </c>
      <c r="J65" s="440">
        <f>$F65*I65</f>
        <v>-2800</v>
      </c>
      <c r="K65" s="441">
        <f>J65/1000000</f>
        <v>-0.0028</v>
      </c>
      <c r="L65" s="439">
        <v>28975</v>
      </c>
      <c r="M65" s="440">
        <v>28965</v>
      </c>
      <c r="N65" s="440">
        <f>L65-M65</f>
        <v>10</v>
      </c>
      <c r="O65" s="440">
        <f>$F65*N65</f>
        <v>1000</v>
      </c>
      <c r="P65" s="441">
        <f>O65/1000000</f>
        <v>0.001</v>
      </c>
      <c r="Q65" s="537"/>
    </row>
    <row r="66" spans="1:17" ht="15.75" customHeight="1">
      <c r="A66" s="348">
        <v>41</v>
      </c>
      <c r="B66" s="457" t="s">
        <v>56</v>
      </c>
      <c r="C66" s="434">
        <v>4902519</v>
      </c>
      <c r="D66" s="465" t="s">
        <v>12</v>
      </c>
      <c r="E66" s="423" t="s">
        <v>354</v>
      </c>
      <c r="F66" s="434">
        <v>100</v>
      </c>
      <c r="G66" s="439">
        <v>11043</v>
      </c>
      <c r="H66" s="440">
        <v>10928</v>
      </c>
      <c r="I66" s="440">
        <f>G66-H66</f>
        <v>115</v>
      </c>
      <c r="J66" s="440">
        <f>$F66*I66</f>
        <v>11500</v>
      </c>
      <c r="K66" s="441">
        <f>J66/1000000</f>
        <v>0.0115</v>
      </c>
      <c r="L66" s="439">
        <v>56538</v>
      </c>
      <c r="M66" s="440">
        <v>55609</v>
      </c>
      <c r="N66" s="440">
        <f>L66-M66</f>
        <v>929</v>
      </c>
      <c r="O66" s="440">
        <f>$F66*N66</f>
        <v>92900</v>
      </c>
      <c r="P66" s="441">
        <f>O66/1000000</f>
        <v>0.0929</v>
      </c>
      <c r="Q66" s="180"/>
    </row>
    <row r="67" spans="1:17" ht="15.75" customHeight="1">
      <c r="A67" s="348">
        <v>42</v>
      </c>
      <c r="B67" s="457" t="s">
        <v>57</v>
      </c>
      <c r="C67" s="434">
        <v>4902520</v>
      </c>
      <c r="D67" s="465" t="s">
        <v>12</v>
      </c>
      <c r="E67" s="423" t="s">
        <v>354</v>
      </c>
      <c r="F67" s="434">
        <v>100</v>
      </c>
      <c r="G67" s="439">
        <v>17219</v>
      </c>
      <c r="H67" s="440">
        <v>17141</v>
      </c>
      <c r="I67" s="440">
        <f>G67-H67</f>
        <v>78</v>
      </c>
      <c r="J67" s="440">
        <f>$F67*I67</f>
        <v>7800</v>
      </c>
      <c r="K67" s="441">
        <f>J67/1000000</f>
        <v>0.0078</v>
      </c>
      <c r="L67" s="439">
        <v>58961</v>
      </c>
      <c r="M67" s="440">
        <v>58119</v>
      </c>
      <c r="N67" s="440">
        <f>L67-M67</f>
        <v>842</v>
      </c>
      <c r="O67" s="440">
        <f>$F67*N67</f>
        <v>84200</v>
      </c>
      <c r="P67" s="441">
        <f>O67/1000000</f>
        <v>0.0842</v>
      </c>
      <c r="Q67" s="180"/>
    </row>
    <row r="68" spans="1:17" ht="15.75" customHeight="1">
      <c r="A68" s="348"/>
      <c r="B68" s="377" t="s">
        <v>58</v>
      </c>
      <c r="C68" s="434"/>
      <c r="D68" s="464"/>
      <c r="E68" s="464"/>
      <c r="F68" s="434"/>
      <c r="G68" s="439"/>
      <c r="H68" s="440"/>
      <c r="I68" s="440"/>
      <c r="J68" s="440"/>
      <c r="K68" s="441"/>
      <c r="L68" s="439"/>
      <c r="M68" s="440"/>
      <c r="N68" s="440"/>
      <c r="O68" s="440"/>
      <c r="P68" s="441"/>
      <c r="Q68" s="180"/>
    </row>
    <row r="69" spans="1:17" s="728" customFormat="1" ht="15.75" customHeight="1">
      <c r="A69" s="348">
        <v>43</v>
      </c>
      <c r="B69" s="457" t="s">
        <v>59</v>
      </c>
      <c r="C69" s="434">
        <v>4902521</v>
      </c>
      <c r="D69" s="465" t="s">
        <v>12</v>
      </c>
      <c r="E69" s="423" t="s">
        <v>354</v>
      </c>
      <c r="F69" s="434">
        <v>100</v>
      </c>
      <c r="G69" s="442">
        <v>43026</v>
      </c>
      <c r="H69" s="349">
        <v>43026</v>
      </c>
      <c r="I69" s="443">
        <f aca="true" t="shared" si="6" ref="I69:I76">G69-H69</f>
        <v>0</v>
      </c>
      <c r="J69" s="443">
        <f aca="true" t="shared" si="7" ref="J69:J76">$F69*I69</f>
        <v>0</v>
      </c>
      <c r="K69" s="450">
        <f aca="true" t="shared" si="8" ref="K69:K76">J69/1000000</f>
        <v>0</v>
      </c>
      <c r="L69" s="442">
        <v>21223</v>
      </c>
      <c r="M69" s="349">
        <v>21223</v>
      </c>
      <c r="N69" s="443">
        <f aca="true" t="shared" si="9" ref="N69:N76">L69-M69</f>
        <v>0</v>
      </c>
      <c r="O69" s="443">
        <f aca="true" t="shared" si="10" ref="O69:O76">$F69*N69</f>
        <v>0</v>
      </c>
      <c r="P69" s="450">
        <f aca="true" t="shared" si="11" ref="P69:P76">O69/1000000</f>
        <v>0</v>
      </c>
      <c r="Q69" s="738"/>
    </row>
    <row r="70" spans="1:17" s="728" customFormat="1" ht="15.75" customHeight="1">
      <c r="A70" s="348"/>
      <c r="B70" s="457" t="s">
        <v>59</v>
      </c>
      <c r="C70" s="434">
        <v>4902554</v>
      </c>
      <c r="D70" s="465" t="s">
        <v>12</v>
      </c>
      <c r="E70" s="423" t="s">
        <v>354</v>
      </c>
      <c r="F70" s="434">
        <v>100</v>
      </c>
      <c r="G70" s="442">
        <v>3801</v>
      </c>
      <c r="H70" s="349">
        <v>3785</v>
      </c>
      <c r="I70" s="443">
        <f t="shared" si="6"/>
        <v>16</v>
      </c>
      <c r="J70" s="443">
        <f t="shared" si="7"/>
        <v>1600</v>
      </c>
      <c r="K70" s="450">
        <f t="shared" si="8"/>
        <v>0.0016</v>
      </c>
      <c r="L70" s="442">
        <v>3223</v>
      </c>
      <c r="M70" s="443">
        <v>2368</v>
      </c>
      <c r="N70" s="443">
        <f>L70-M70</f>
        <v>855</v>
      </c>
      <c r="O70" s="443">
        <f t="shared" si="10"/>
        <v>85500</v>
      </c>
      <c r="P70" s="450">
        <f t="shared" si="11"/>
        <v>0.0855</v>
      </c>
      <c r="Q70" s="738" t="s">
        <v>422</v>
      </c>
    </row>
    <row r="71" spans="1:17" s="728" customFormat="1" ht="15.75" customHeight="1">
      <c r="A71" s="348">
        <v>44</v>
      </c>
      <c r="B71" s="457" t="s">
        <v>60</v>
      </c>
      <c r="C71" s="434">
        <v>4902522</v>
      </c>
      <c r="D71" s="465" t="s">
        <v>12</v>
      </c>
      <c r="E71" s="423" t="s">
        <v>354</v>
      </c>
      <c r="F71" s="434">
        <v>100</v>
      </c>
      <c r="G71" s="442">
        <v>840</v>
      </c>
      <c r="H71" s="443">
        <v>840</v>
      </c>
      <c r="I71" s="443">
        <f t="shared" si="6"/>
        <v>0</v>
      </c>
      <c r="J71" s="443">
        <f t="shared" si="7"/>
        <v>0</v>
      </c>
      <c r="K71" s="450">
        <f t="shared" si="8"/>
        <v>0</v>
      </c>
      <c r="L71" s="442">
        <v>185</v>
      </c>
      <c r="M71" s="443">
        <v>185</v>
      </c>
      <c r="N71" s="443">
        <f t="shared" si="9"/>
        <v>0</v>
      </c>
      <c r="O71" s="443">
        <f t="shared" si="10"/>
        <v>0</v>
      </c>
      <c r="P71" s="450">
        <f t="shared" si="11"/>
        <v>0</v>
      </c>
      <c r="Q71" s="738"/>
    </row>
    <row r="72" spans="1:17" s="728" customFormat="1" ht="15.75" customHeight="1">
      <c r="A72" s="348">
        <v>45</v>
      </c>
      <c r="B72" s="457" t="s">
        <v>61</v>
      </c>
      <c r="C72" s="434">
        <v>4902523</v>
      </c>
      <c r="D72" s="465" t="s">
        <v>12</v>
      </c>
      <c r="E72" s="423" t="s">
        <v>354</v>
      </c>
      <c r="F72" s="434">
        <v>100</v>
      </c>
      <c r="G72" s="442">
        <v>999815</v>
      </c>
      <c r="H72" s="443">
        <v>999815</v>
      </c>
      <c r="I72" s="443">
        <f t="shared" si="6"/>
        <v>0</v>
      </c>
      <c r="J72" s="443">
        <f t="shared" si="7"/>
        <v>0</v>
      </c>
      <c r="K72" s="450">
        <f t="shared" si="8"/>
        <v>0</v>
      </c>
      <c r="L72" s="442">
        <v>999943</v>
      </c>
      <c r="M72" s="443">
        <v>999943</v>
      </c>
      <c r="N72" s="443">
        <f t="shared" si="9"/>
        <v>0</v>
      </c>
      <c r="O72" s="443">
        <f t="shared" si="10"/>
        <v>0</v>
      </c>
      <c r="P72" s="450">
        <f t="shared" si="11"/>
        <v>0</v>
      </c>
      <c r="Q72" s="738"/>
    </row>
    <row r="73" spans="1:17" s="728" customFormat="1" ht="15.75" customHeight="1">
      <c r="A73" s="348">
        <v>46</v>
      </c>
      <c r="B73" s="457" t="s">
        <v>62</v>
      </c>
      <c r="C73" s="434">
        <v>4902547</v>
      </c>
      <c r="D73" s="465" t="s">
        <v>12</v>
      </c>
      <c r="E73" s="423" t="s">
        <v>354</v>
      </c>
      <c r="F73" s="434">
        <v>100</v>
      </c>
      <c r="G73" s="442">
        <v>5885</v>
      </c>
      <c r="H73" s="443">
        <v>5885</v>
      </c>
      <c r="I73" s="443">
        <f>G73-H73</f>
        <v>0</v>
      </c>
      <c r="J73" s="443">
        <f>$F73*I73</f>
        <v>0</v>
      </c>
      <c r="K73" s="450">
        <f>J73/1000000</f>
        <v>0</v>
      </c>
      <c r="L73" s="442">
        <v>8891</v>
      </c>
      <c r="M73" s="443">
        <v>8891</v>
      </c>
      <c r="N73" s="443">
        <f>L73-M73</f>
        <v>0</v>
      </c>
      <c r="O73" s="443">
        <f>$F73*N73</f>
        <v>0</v>
      </c>
      <c r="P73" s="450">
        <f>O73/1000000</f>
        <v>0</v>
      </c>
      <c r="Q73" s="738"/>
    </row>
    <row r="74" spans="1:17" s="728" customFormat="1" ht="15.75" customHeight="1">
      <c r="A74" s="348">
        <v>47</v>
      </c>
      <c r="B74" s="457" t="s">
        <v>63</v>
      </c>
      <c r="C74" s="434">
        <v>4902605</v>
      </c>
      <c r="D74" s="465" t="s">
        <v>12</v>
      </c>
      <c r="E74" s="423" t="s">
        <v>354</v>
      </c>
      <c r="F74" s="739">
        <v>1333.33</v>
      </c>
      <c r="G74" s="442">
        <v>0</v>
      </c>
      <c r="H74" s="443">
        <v>0</v>
      </c>
      <c r="I74" s="443">
        <f t="shared" si="6"/>
        <v>0</v>
      </c>
      <c r="J74" s="443">
        <f t="shared" si="7"/>
        <v>0</v>
      </c>
      <c r="K74" s="450">
        <f t="shared" si="8"/>
        <v>0</v>
      </c>
      <c r="L74" s="442">
        <v>0</v>
      </c>
      <c r="M74" s="443">
        <v>0</v>
      </c>
      <c r="N74" s="443">
        <f t="shared" si="9"/>
        <v>0</v>
      </c>
      <c r="O74" s="443">
        <f t="shared" si="10"/>
        <v>0</v>
      </c>
      <c r="P74" s="450">
        <f t="shared" si="11"/>
        <v>0</v>
      </c>
      <c r="Q74" s="741"/>
    </row>
    <row r="75" spans="1:17" ht="15.75" customHeight="1">
      <c r="A75" s="348">
        <v>48</v>
      </c>
      <c r="B75" s="457" t="s">
        <v>64</v>
      </c>
      <c r="C75" s="434">
        <v>4902526</v>
      </c>
      <c r="D75" s="465" t="s">
        <v>12</v>
      </c>
      <c r="E75" s="423" t="s">
        <v>354</v>
      </c>
      <c r="F75" s="434">
        <v>100</v>
      </c>
      <c r="G75" s="439">
        <v>17514</v>
      </c>
      <c r="H75" s="440">
        <v>17503</v>
      </c>
      <c r="I75" s="440">
        <f t="shared" si="6"/>
        <v>11</v>
      </c>
      <c r="J75" s="440">
        <f t="shared" si="7"/>
        <v>1100</v>
      </c>
      <c r="K75" s="441">
        <f t="shared" si="8"/>
        <v>0.0011</v>
      </c>
      <c r="L75" s="439">
        <v>18857</v>
      </c>
      <c r="M75" s="440">
        <v>18617</v>
      </c>
      <c r="N75" s="440">
        <f t="shared" si="9"/>
        <v>240</v>
      </c>
      <c r="O75" s="440">
        <f t="shared" si="10"/>
        <v>24000</v>
      </c>
      <c r="P75" s="441">
        <f t="shared" si="11"/>
        <v>0.024</v>
      </c>
      <c r="Q75" s="180"/>
    </row>
    <row r="76" spans="1:17" s="728" customFormat="1" ht="15.75" customHeight="1">
      <c r="A76" s="348">
        <v>49</v>
      </c>
      <c r="B76" s="457" t="s">
        <v>65</v>
      </c>
      <c r="C76" s="434">
        <v>4902529</v>
      </c>
      <c r="D76" s="465" t="s">
        <v>12</v>
      </c>
      <c r="E76" s="423" t="s">
        <v>354</v>
      </c>
      <c r="F76" s="739">
        <v>44.44</v>
      </c>
      <c r="G76" s="442">
        <v>998200</v>
      </c>
      <c r="H76" s="443">
        <v>998207</v>
      </c>
      <c r="I76" s="443">
        <f t="shared" si="6"/>
        <v>-7</v>
      </c>
      <c r="J76" s="443">
        <f t="shared" si="7"/>
        <v>-311.08</v>
      </c>
      <c r="K76" s="450">
        <f t="shared" si="8"/>
        <v>-0.00031108</v>
      </c>
      <c r="L76" s="442">
        <v>312</v>
      </c>
      <c r="M76" s="443">
        <v>287</v>
      </c>
      <c r="N76" s="443">
        <f t="shared" si="9"/>
        <v>25</v>
      </c>
      <c r="O76" s="443">
        <f t="shared" si="10"/>
        <v>1111</v>
      </c>
      <c r="P76" s="450">
        <f t="shared" si="11"/>
        <v>0.001111</v>
      </c>
      <c r="Q76" s="741"/>
    </row>
    <row r="77" spans="1:17" ht="15.75" customHeight="1">
      <c r="A77" s="348"/>
      <c r="B77" s="377" t="s">
        <v>66</v>
      </c>
      <c r="C77" s="434"/>
      <c r="D77" s="464"/>
      <c r="E77" s="464"/>
      <c r="F77" s="434"/>
      <c r="G77" s="439"/>
      <c r="H77" s="440"/>
      <c r="I77" s="440"/>
      <c r="J77" s="440"/>
      <c r="K77" s="441"/>
      <c r="L77" s="439"/>
      <c r="M77" s="440"/>
      <c r="N77" s="440"/>
      <c r="O77" s="440"/>
      <c r="P77" s="441"/>
      <c r="Q77" s="180"/>
    </row>
    <row r="78" spans="1:17" ht="15.75" customHeight="1">
      <c r="A78" s="348">
        <v>50</v>
      </c>
      <c r="B78" s="457" t="s">
        <v>67</v>
      </c>
      <c r="C78" s="434">
        <v>4865091</v>
      </c>
      <c r="D78" s="465" t="s">
        <v>12</v>
      </c>
      <c r="E78" s="423" t="s">
        <v>354</v>
      </c>
      <c r="F78" s="434">
        <v>500</v>
      </c>
      <c r="G78" s="439">
        <v>5629</v>
      </c>
      <c r="H78" s="440">
        <v>5629</v>
      </c>
      <c r="I78" s="440">
        <f>G78-H78</f>
        <v>0</v>
      </c>
      <c r="J78" s="440">
        <f>$F78*I78</f>
        <v>0</v>
      </c>
      <c r="K78" s="441">
        <f>J78/1000000</f>
        <v>0</v>
      </c>
      <c r="L78" s="439">
        <v>30768</v>
      </c>
      <c r="M78" s="440">
        <v>30462</v>
      </c>
      <c r="N78" s="440">
        <f>L78-M78</f>
        <v>306</v>
      </c>
      <c r="O78" s="440">
        <f>$F78*N78</f>
        <v>153000</v>
      </c>
      <c r="P78" s="441">
        <f>O78/1000000</f>
        <v>0.153</v>
      </c>
      <c r="Q78" s="569"/>
    </row>
    <row r="79" spans="1:17" ht="15.75" customHeight="1">
      <c r="A79" s="348">
        <v>51</v>
      </c>
      <c r="B79" s="457" t="s">
        <v>68</v>
      </c>
      <c r="C79" s="434">
        <v>4902530</v>
      </c>
      <c r="D79" s="465" t="s">
        <v>12</v>
      </c>
      <c r="E79" s="423" t="s">
        <v>354</v>
      </c>
      <c r="F79" s="434">
        <v>500</v>
      </c>
      <c r="G79" s="439">
        <v>3786</v>
      </c>
      <c r="H79" s="440">
        <v>3786</v>
      </c>
      <c r="I79" s="440">
        <f>G79-H79</f>
        <v>0</v>
      </c>
      <c r="J79" s="440">
        <f>$F79*I79</f>
        <v>0</v>
      </c>
      <c r="K79" s="441">
        <f>J79/1000000</f>
        <v>0</v>
      </c>
      <c r="L79" s="439">
        <v>28675</v>
      </c>
      <c r="M79" s="440">
        <v>28190</v>
      </c>
      <c r="N79" s="440">
        <f>L79-M79</f>
        <v>485</v>
      </c>
      <c r="O79" s="440">
        <f>$F79*N79</f>
        <v>242500</v>
      </c>
      <c r="P79" s="441">
        <f>O79/1000000</f>
        <v>0.2425</v>
      </c>
      <c r="Q79" s="180"/>
    </row>
    <row r="80" spans="1:17" ht="15.75" customHeight="1">
      <c r="A80" s="348">
        <v>52</v>
      </c>
      <c r="B80" s="457" t="s">
        <v>69</v>
      </c>
      <c r="C80" s="434">
        <v>4902531</v>
      </c>
      <c r="D80" s="465" t="s">
        <v>12</v>
      </c>
      <c r="E80" s="423" t="s">
        <v>354</v>
      </c>
      <c r="F80" s="434">
        <v>500</v>
      </c>
      <c r="G80" s="439">
        <v>6077</v>
      </c>
      <c r="H80" s="440">
        <v>6063</v>
      </c>
      <c r="I80" s="440">
        <f>G80-H80</f>
        <v>14</v>
      </c>
      <c r="J80" s="440">
        <f>$F80*I80</f>
        <v>7000</v>
      </c>
      <c r="K80" s="441">
        <f>J80/1000000</f>
        <v>0.007</v>
      </c>
      <c r="L80" s="439">
        <v>14885</v>
      </c>
      <c r="M80" s="440">
        <v>14818</v>
      </c>
      <c r="N80" s="440">
        <f>L80-M80</f>
        <v>67</v>
      </c>
      <c r="O80" s="440">
        <f>$F80*N80</f>
        <v>33500</v>
      </c>
      <c r="P80" s="441">
        <f>O80/1000000</f>
        <v>0.0335</v>
      </c>
      <c r="Q80" s="180"/>
    </row>
    <row r="81" spans="1:17" ht="15.75" customHeight="1">
      <c r="A81" s="348">
        <v>53</v>
      </c>
      <c r="B81" s="457" t="s">
        <v>70</v>
      </c>
      <c r="C81" s="434">
        <v>4865072</v>
      </c>
      <c r="D81" s="465" t="s">
        <v>12</v>
      </c>
      <c r="E81" s="423" t="s">
        <v>354</v>
      </c>
      <c r="F81" s="739">
        <v>666.6666666666666</v>
      </c>
      <c r="G81" s="442">
        <v>1057</v>
      </c>
      <c r="H81" s="443">
        <v>1048</v>
      </c>
      <c r="I81" s="443">
        <f>G81-H81</f>
        <v>9</v>
      </c>
      <c r="J81" s="443">
        <f>$F81*I81</f>
        <v>6000</v>
      </c>
      <c r="K81" s="450">
        <f>J81/1000000</f>
        <v>0.006</v>
      </c>
      <c r="L81" s="442">
        <v>926</v>
      </c>
      <c r="M81" s="443">
        <v>848</v>
      </c>
      <c r="N81" s="443">
        <f>L81-M81</f>
        <v>78</v>
      </c>
      <c r="O81" s="443">
        <f>$F81*N81</f>
        <v>52000</v>
      </c>
      <c r="P81" s="450">
        <f>O81/1000000</f>
        <v>0.052</v>
      </c>
      <c r="Q81" s="738"/>
    </row>
    <row r="82" spans="1:17" ht="15.75" customHeight="1">
      <c r="A82" s="348"/>
      <c r="B82" s="377" t="s">
        <v>72</v>
      </c>
      <c r="C82" s="434"/>
      <c r="D82" s="464"/>
      <c r="E82" s="464"/>
      <c r="F82" s="434"/>
      <c r="G82" s="439"/>
      <c r="H82" s="440"/>
      <c r="I82" s="440"/>
      <c r="J82" s="440"/>
      <c r="K82" s="441"/>
      <c r="L82" s="439"/>
      <c r="M82" s="440"/>
      <c r="N82" s="440"/>
      <c r="O82" s="440"/>
      <c r="P82" s="441"/>
      <c r="Q82" s="180"/>
    </row>
    <row r="83" spans="1:17" s="728" customFormat="1" ht="15.75" customHeight="1">
      <c r="A83" s="348">
        <v>54</v>
      </c>
      <c r="B83" s="457" t="s">
        <v>65</v>
      </c>
      <c r="C83" s="434">
        <v>4902535</v>
      </c>
      <c r="D83" s="465" t="s">
        <v>12</v>
      </c>
      <c r="E83" s="423" t="s">
        <v>354</v>
      </c>
      <c r="F83" s="434">
        <v>100</v>
      </c>
      <c r="G83" s="442">
        <v>993037</v>
      </c>
      <c r="H83" s="443">
        <v>993037</v>
      </c>
      <c r="I83" s="443">
        <f aca="true" t="shared" si="12" ref="I83:I89">G83-H83</f>
        <v>0</v>
      </c>
      <c r="J83" s="443">
        <f aca="true" t="shared" si="13" ref="J83:J89">$F83*I83</f>
        <v>0</v>
      </c>
      <c r="K83" s="450">
        <f aca="true" t="shared" si="14" ref="K83:K89">J83/1000000</f>
        <v>0</v>
      </c>
      <c r="L83" s="442">
        <v>5873</v>
      </c>
      <c r="M83" s="443">
        <v>5873</v>
      </c>
      <c r="N83" s="443">
        <f aca="true" t="shared" si="15" ref="N83:N89">L83-M83</f>
        <v>0</v>
      </c>
      <c r="O83" s="443">
        <f aca="true" t="shared" si="16" ref="O83:O89">$F83*N83</f>
        <v>0</v>
      </c>
      <c r="P83" s="450">
        <f aca="true" t="shared" si="17" ref="P83:P89">O83/1000000</f>
        <v>0</v>
      </c>
      <c r="Q83" s="738"/>
    </row>
    <row r="84" spans="1:17" s="728" customFormat="1" ht="15.75" customHeight="1">
      <c r="A84" s="348"/>
      <c r="B84" s="457" t="s">
        <v>65</v>
      </c>
      <c r="C84" s="434">
        <v>4902568</v>
      </c>
      <c r="D84" s="465" t="s">
        <v>12</v>
      </c>
      <c r="E84" s="423" t="s">
        <v>354</v>
      </c>
      <c r="F84" s="434">
        <v>100</v>
      </c>
      <c r="G84" s="442">
        <v>999996</v>
      </c>
      <c r="H84" s="443">
        <v>1000000</v>
      </c>
      <c r="I84" s="443">
        <f>G84-H84</f>
        <v>-4</v>
      </c>
      <c r="J84" s="443">
        <f>$F84*I84</f>
        <v>-400</v>
      </c>
      <c r="K84" s="450">
        <f>J84/1000000</f>
        <v>-0.0004</v>
      </c>
      <c r="L84" s="442">
        <v>19</v>
      </c>
      <c r="M84" s="443">
        <v>0</v>
      </c>
      <c r="N84" s="443">
        <f>L84-M84</f>
        <v>19</v>
      </c>
      <c r="O84" s="443">
        <f>$F84*N84</f>
        <v>1900</v>
      </c>
      <c r="P84" s="450">
        <f>O84/1000000</f>
        <v>0.0019</v>
      </c>
      <c r="Q84" s="738" t="s">
        <v>423</v>
      </c>
    </row>
    <row r="85" spans="1:17" s="728" customFormat="1" ht="15.75" customHeight="1">
      <c r="A85" s="348">
        <v>55</v>
      </c>
      <c r="B85" s="457" t="s">
        <v>73</v>
      </c>
      <c r="C85" s="434">
        <v>4902536</v>
      </c>
      <c r="D85" s="465" t="s">
        <v>12</v>
      </c>
      <c r="E85" s="423" t="s">
        <v>354</v>
      </c>
      <c r="F85" s="434">
        <v>100</v>
      </c>
      <c r="G85" s="442">
        <v>7787</v>
      </c>
      <c r="H85" s="443">
        <v>7788</v>
      </c>
      <c r="I85" s="443">
        <f t="shared" si="12"/>
        <v>-1</v>
      </c>
      <c r="J85" s="443">
        <f t="shared" si="13"/>
        <v>-100</v>
      </c>
      <c r="K85" s="450">
        <f t="shared" si="14"/>
        <v>-0.0001</v>
      </c>
      <c r="L85" s="442">
        <v>15276</v>
      </c>
      <c r="M85" s="443">
        <v>15293</v>
      </c>
      <c r="N85" s="443">
        <f t="shared" si="15"/>
        <v>-17</v>
      </c>
      <c r="O85" s="443">
        <f t="shared" si="16"/>
        <v>-1700</v>
      </c>
      <c r="P85" s="450">
        <f t="shared" si="17"/>
        <v>-0.0017</v>
      </c>
      <c r="Q85" s="738"/>
    </row>
    <row r="86" spans="1:17" ht="15.75" customHeight="1">
      <c r="A86" s="348">
        <v>56</v>
      </c>
      <c r="B86" s="457" t="s">
        <v>86</v>
      </c>
      <c r="C86" s="434">
        <v>4902537</v>
      </c>
      <c r="D86" s="465" t="s">
        <v>12</v>
      </c>
      <c r="E86" s="423" t="s">
        <v>354</v>
      </c>
      <c r="F86" s="434">
        <v>100</v>
      </c>
      <c r="G86" s="439">
        <v>23542</v>
      </c>
      <c r="H86" s="440">
        <v>23529</v>
      </c>
      <c r="I86" s="440">
        <f t="shared" si="12"/>
        <v>13</v>
      </c>
      <c r="J86" s="440">
        <f t="shared" si="13"/>
        <v>1300</v>
      </c>
      <c r="K86" s="441">
        <f t="shared" si="14"/>
        <v>0.0013</v>
      </c>
      <c r="L86" s="439">
        <v>56878</v>
      </c>
      <c r="M86" s="440">
        <v>56117</v>
      </c>
      <c r="N86" s="440">
        <f t="shared" si="15"/>
        <v>761</v>
      </c>
      <c r="O86" s="440">
        <f t="shared" si="16"/>
        <v>76100</v>
      </c>
      <c r="P86" s="441">
        <f t="shared" si="17"/>
        <v>0.0761</v>
      </c>
      <c r="Q86" s="180"/>
    </row>
    <row r="87" spans="1:17" ht="15.75" customHeight="1">
      <c r="A87" s="348">
        <v>57</v>
      </c>
      <c r="B87" s="457" t="s">
        <v>74</v>
      </c>
      <c r="C87" s="434">
        <v>4902579</v>
      </c>
      <c r="D87" s="465" t="s">
        <v>12</v>
      </c>
      <c r="E87" s="423" t="s">
        <v>354</v>
      </c>
      <c r="F87" s="434">
        <v>100</v>
      </c>
      <c r="G87" s="442">
        <v>4490</v>
      </c>
      <c r="H87" s="443">
        <v>4490</v>
      </c>
      <c r="I87" s="443">
        <f>G87-H87</f>
        <v>0</v>
      </c>
      <c r="J87" s="443">
        <f t="shared" si="13"/>
        <v>0</v>
      </c>
      <c r="K87" s="450">
        <f t="shared" si="14"/>
        <v>0</v>
      </c>
      <c r="L87" s="442">
        <v>999953</v>
      </c>
      <c r="M87" s="443">
        <v>999953</v>
      </c>
      <c r="N87" s="443">
        <f>L87-M87</f>
        <v>0</v>
      </c>
      <c r="O87" s="443">
        <f t="shared" si="16"/>
        <v>0</v>
      </c>
      <c r="P87" s="450">
        <f t="shared" si="17"/>
        <v>0</v>
      </c>
      <c r="Q87" s="569"/>
    </row>
    <row r="88" spans="1:17" ht="15.75" customHeight="1">
      <c r="A88" s="348">
        <v>58</v>
      </c>
      <c r="B88" s="457" t="s">
        <v>75</v>
      </c>
      <c r="C88" s="434">
        <v>4902539</v>
      </c>
      <c r="D88" s="465" t="s">
        <v>12</v>
      </c>
      <c r="E88" s="423" t="s">
        <v>354</v>
      </c>
      <c r="F88" s="434">
        <v>100</v>
      </c>
      <c r="G88" s="439">
        <v>998627</v>
      </c>
      <c r="H88" s="440">
        <v>998627</v>
      </c>
      <c r="I88" s="440">
        <f t="shared" si="12"/>
        <v>0</v>
      </c>
      <c r="J88" s="440">
        <f t="shared" si="13"/>
        <v>0</v>
      </c>
      <c r="K88" s="441">
        <f t="shared" si="14"/>
        <v>0</v>
      </c>
      <c r="L88" s="439">
        <v>69</v>
      </c>
      <c r="M88" s="440">
        <v>88</v>
      </c>
      <c r="N88" s="440">
        <f t="shared" si="15"/>
        <v>-19</v>
      </c>
      <c r="O88" s="440">
        <f t="shared" si="16"/>
        <v>-1900</v>
      </c>
      <c r="P88" s="441">
        <f t="shared" si="17"/>
        <v>-0.0019</v>
      </c>
      <c r="Q88" s="180"/>
    </row>
    <row r="89" spans="1:17" ht="15.75" customHeight="1">
      <c r="A89" s="348">
        <v>59</v>
      </c>
      <c r="B89" s="457" t="s">
        <v>61</v>
      </c>
      <c r="C89" s="434">
        <v>4902540</v>
      </c>
      <c r="D89" s="465" t="s">
        <v>12</v>
      </c>
      <c r="E89" s="423" t="s">
        <v>354</v>
      </c>
      <c r="F89" s="434">
        <v>100</v>
      </c>
      <c r="G89" s="439">
        <v>15</v>
      </c>
      <c r="H89" s="440">
        <v>15</v>
      </c>
      <c r="I89" s="440">
        <f t="shared" si="12"/>
        <v>0</v>
      </c>
      <c r="J89" s="440">
        <f t="shared" si="13"/>
        <v>0</v>
      </c>
      <c r="K89" s="441">
        <f t="shared" si="14"/>
        <v>0</v>
      </c>
      <c r="L89" s="439">
        <v>13398</v>
      </c>
      <c r="M89" s="440">
        <v>13398</v>
      </c>
      <c r="N89" s="440">
        <f t="shared" si="15"/>
        <v>0</v>
      </c>
      <c r="O89" s="440">
        <f t="shared" si="16"/>
        <v>0</v>
      </c>
      <c r="P89" s="441">
        <f t="shared" si="17"/>
        <v>0</v>
      </c>
      <c r="Q89" s="180"/>
    </row>
    <row r="90" spans="2:17" ht="15.75" customHeight="1">
      <c r="B90" s="377" t="s">
        <v>76</v>
      </c>
      <c r="G90" s="23"/>
      <c r="H90" s="18"/>
      <c r="I90" s="18"/>
      <c r="J90" s="18"/>
      <c r="K90" s="18"/>
      <c r="L90" s="23"/>
      <c r="M90" s="19"/>
      <c r="N90" s="18"/>
      <c r="O90" s="18"/>
      <c r="P90" s="18"/>
      <c r="Q90" s="180"/>
    </row>
    <row r="91" spans="1:17" s="771" customFormat="1" ht="15.75" customHeight="1">
      <c r="A91">
        <v>60</v>
      </c>
      <c r="B91" s="531" t="s">
        <v>77</v>
      </c>
      <c r="C91" s="787">
        <v>4902551</v>
      </c>
      <c r="D91" s="787" t="s">
        <v>12</v>
      </c>
      <c r="E91" s="787" t="s">
        <v>354</v>
      </c>
      <c r="F91" s="787">
        <v>100</v>
      </c>
      <c r="G91" s="23">
        <v>173287</v>
      </c>
      <c r="H91" s="787">
        <v>172081</v>
      </c>
      <c r="I91" s="787">
        <f>G91-H91</f>
        <v>1206</v>
      </c>
      <c r="J91" s="787">
        <f>$F91*I91</f>
        <v>120600</v>
      </c>
      <c r="K91" s="787">
        <f>J91/1000000</f>
        <v>0.1206</v>
      </c>
      <c r="L91" s="23">
        <v>49581</v>
      </c>
      <c r="M91" s="787">
        <v>49130</v>
      </c>
      <c r="N91" s="787">
        <f>L91-M91</f>
        <v>451</v>
      </c>
      <c r="O91" s="787">
        <f>$F91*N91</f>
        <v>45100</v>
      </c>
      <c r="P91" s="787">
        <f>O91/1000000</f>
        <v>0.0451</v>
      </c>
      <c r="Q91" s="180"/>
    </row>
    <row r="92" spans="1:17" ht="15.75" customHeight="1">
      <c r="A92" s="348">
        <v>61</v>
      </c>
      <c r="B92" s="457" t="s">
        <v>78</v>
      </c>
      <c r="C92" s="789">
        <v>4902542</v>
      </c>
      <c r="D92" s="465" t="s">
        <v>12</v>
      </c>
      <c r="E92" s="423" t="s">
        <v>354</v>
      </c>
      <c r="F92" s="434">
        <v>100</v>
      </c>
      <c r="G92" s="439">
        <v>16478</v>
      </c>
      <c r="H92" s="440">
        <v>16252</v>
      </c>
      <c r="I92" s="440">
        <f>G92-H92</f>
        <v>226</v>
      </c>
      <c r="J92" s="440">
        <f>$F92*I92</f>
        <v>22600</v>
      </c>
      <c r="K92" s="441">
        <f>J92/1000000</f>
        <v>0.0226</v>
      </c>
      <c r="L92" s="439">
        <v>64442</v>
      </c>
      <c r="M92" s="440">
        <v>64393</v>
      </c>
      <c r="N92" s="440">
        <f>L92-M92</f>
        <v>49</v>
      </c>
      <c r="O92" s="440">
        <f>$F92*N92</f>
        <v>4900</v>
      </c>
      <c r="P92" s="441">
        <f>O92/1000000</f>
        <v>0.0049</v>
      </c>
      <c r="Q92" s="180"/>
    </row>
    <row r="93" spans="1:17" ht="15.75" customHeight="1">
      <c r="A93" s="348">
        <v>62</v>
      </c>
      <c r="B93" s="457" t="s">
        <v>79</v>
      </c>
      <c r="C93" s="434">
        <v>4902544</v>
      </c>
      <c r="D93" s="465" t="s">
        <v>12</v>
      </c>
      <c r="E93" s="423" t="s">
        <v>354</v>
      </c>
      <c r="F93" s="434">
        <v>100</v>
      </c>
      <c r="G93" s="439">
        <v>3767</v>
      </c>
      <c r="H93" s="512">
        <v>2729</v>
      </c>
      <c r="I93" s="440">
        <f>G93-H93</f>
        <v>1038</v>
      </c>
      <c r="J93" s="440">
        <f>$F93*I93</f>
        <v>103800</v>
      </c>
      <c r="K93" s="441">
        <f>J93/1000000</f>
        <v>0.1038</v>
      </c>
      <c r="L93" s="439">
        <v>1559</v>
      </c>
      <c r="M93" s="440">
        <v>1473</v>
      </c>
      <c r="N93" s="440">
        <f>L93-M93</f>
        <v>86</v>
      </c>
      <c r="O93" s="440">
        <f>$F93*N93</f>
        <v>8600</v>
      </c>
      <c r="P93" s="441">
        <f>O93/1000000</f>
        <v>0.0086</v>
      </c>
      <c r="Q93" s="180"/>
    </row>
    <row r="94" spans="1:17" ht="15.75" customHeight="1">
      <c r="A94" s="348"/>
      <c r="B94" s="377" t="s">
        <v>34</v>
      </c>
      <c r="C94" s="434"/>
      <c r="D94" s="464"/>
      <c r="E94" s="464"/>
      <c r="F94" s="434"/>
      <c r="G94" s="439"/>
      <c r="H94" s="440"/>
      <c r="I94" s="440"/>
      <c r="J94" s="440"/>
      <c r="K94" s="441"/>
      <c r="L94" s="439"/>
      <c r="M94" s="440"/>
      <c r="N94" s="440"/>
      <c r="O94" s="440"/>
      <c r="P94" s="441"/>
      <c r="Q94" s="180"/>
    </row>
    <row r="95" spans="1:17" ht="15.75" customHeight="1">
      <c r="A95" s="750">
        <v>63</v>
      </c>
      <c r="B95" s="457" t="s">
        <v>71</v>
      </c>
      <c r="C95" s="434">
        <v>4864807</v>
      </c>
      <c r="D95" s="465" t="s">
        <v>12</v>
      </c>
      <c r="E95" s="423" t="s">
        <v>354</v>
      </c>
      <c r="F95" s="434">
        <v>100</v>
      </c>
      <c r="G95" s="439">
        <v>149431</v>
      </c>
      <c r="H95" s="440">
        <v>149356</v>
      </c>
      <c r="I95" s="440">
        <f>G95-H95</f>
        <v>75</v>
      </c>
      <c r="J95" s="440">
        <f>$F95*I95</f>
        <v>7500</v>
      </c>
      <c r="K95" s="441">
        <f>J95/1000000</f>
        <v>0.0075</v>
      </c>
      <c r="L95" s="439">
        <v>20611</v>
      </c>
      <c r="M95" s="440">
        <v>21386</v>
      </c>
      <c r="N95" s="440">
        <f>L95-M95</f>
        <v>-775</v>
      </c>
      <c r="O95" s="440">
        <f>$F95*N95</f>
        <v>-77500</v>
      </c>
      <c r="P95" s="441">
        <f>O95/1000000</f>
        <v>-0.0775</v>
      </c>
      <c r="Q95" s="180"/>
    </row>
    <row r="96" spans="1:17" ht="15.75" customHeight="1">
      <c r="A96" s="750">
        <v>64</v>
      </c>
      <c r="B96" s="457" t="s">
        <v>249</v>
      </c>
      <c r="C96" s="434">
        <v>4865086</v>
      </c>
      <c r="D96" s="465" t="s">
        <v>12</v>
      </c>
      <c r="E96" s="423" t="s">
        <v>354</v>
      </c>
      <c r="F96" s="434">
        <v>100</v>
      </c>
      <c r="G96" s="439">
        <v>21630</v>
      </c>
      <c r="H96" s="440">
        <v>21595</v>
      </c>
      <c r="I96" s="440">
        <f>G96-H96</f>
        <v>35</v>
      </c>
      <c r="J96" s="440">
        <f>$F96*I96</f>
        <v>3500</v>
      </c>
      <c r="K96" s="441">
        <f>J96/1000000</f>
        <v>0.0035</v>
      </c>
      <c r="L96" s="439">
        <v>44380</v>
      </c>
      <c r="M96" s="440">
        <v>44049</v>
      </c>
      <c r="N96" s="440">
        <f>L96-M96</f>
        <v>331</v>
      </c>
      <c r="O96" s="440">
        <f>$F96*N96</f>
        <v>33100</v>
      </c>
      <c r="P96" s="441">
        <f>O96/1000000</f>
        <v>0.0331</v>
      </c>
      <c r="Q96" s="180"/>
    </row>
    <row r="97" spans="1:17" ht="15.75" customHeight="1">
      <c r="A97" s="750">
        <v>65</v>
      </c>
      <c r="B97" s="457" t="s">
        <v>84</v>
      </c>
      <c r="C97" s="434">
        <v>4902528</v>
      </c>
      <c r="D97" s="465" t="s">
        <v>12</v>
      </c>
      <c r="E97" s="423" t="s">
        <v>354</v>
      </c>
      <c r="F97" s="434">
        <v>-300</v>
      </c>
      <c r="G97" s="439">
        <v>23</v>
      </c>
      <c r="H97" s="440">
        <v>7</v>
      </c>
      <c r="I97" s="440">
        <f>G97-H97</f>
        <v>16</v>
      </c>
      <c r="J97" s="440">
        <f>$F97*I97</f>
        <v>-4800</v>
      </c>
      <c r="K97" s="441">
        <f>J97/1000000</f>
        <v>-0.0048</v>
      </c>
      <c r="L97" s="439">
        <v>382</v>
      </c>
      <c r="M97" s="440">
        <v>302</v>
      </c>
      <c r="N97" s="440">
        <f>L97-M97</f>
        <v>80</v>
      </c>
      <c r="O97" s="440">
        <f>$F97*N97</f>
        <v>-24000</v>
      </c>
      <c r="P97" s="441">
        <f>O97/1000000</f>
        <v>-0.024</v>
      </c>
      <c r="Q97" s="551"/>
    </row>
    <row r="98" spans="1:17" ht="15.75" customHeight="1">
      <c r="A98" s="750"/>
      <c r="B98" s="454" t="s">
        <v>80</v>
      </c>
      <c r="C98" s="433"/>
      <c r="D98" s="460"/>
      <c r="E98" s="460"/>
      <c r="F98" s="433"/>
      <c r="G98" s="439"/>
      <c r="H98" s="440"/>
      <c r="I98" s="440"/>
      <c r="J98" s="440"/>
      <c r="K98" s="441"/>
      <c r="L98" s="439"/>
      <c r="M98" s="440"/>
      <c r="N98" s="440"/>
      <c r="O98" s="440"/>
      <c r="P98" s="441"/>
      <c r="Q98" s="180"/>
    </row>
    <row r="99" spans="1:17" ht="20.25" customHeight="1">
      <c r="A99" s="786">
        <v>66</v>
      </c>
      <c r="B99" s="788" t="s">
        <v>81</v>
      </c>
      <c r="C99" s="793">
        <v>4902577</v>
      </c>
      <c r="D99" s="786" t="s">
        <v>12</v>
      </c>
      <c r="E99" s="786" t="s">
        <v>354</v>
      </c>
      <c r="F99" s="793">
        <v>-400</v>
      </c>
      <c r="G99" s="792">
        <v>995589</v>
      </c>
      <c r="H99" s="793">
        <v>995589</v>
      </c>
      <c r="I99" s="793">
        <f>G99-H99</f>
        <v>0</v>
      </c>
      <c r="J99" s="793">
        <f>$F99*I99</f>
        <v>0</v>
      </c>
      <c r="K99" s="793">
        <f>J99/1000000</f>
        <v>0</v>
      </c>
      <c r="L99" s="792">
        <v>50</v>
      </c>
      <c r="M99" s="793">
        <v>50</v>
      </c>
      <c r="N99" s="793">
        <f>L99-M99</f>
        <v>0</v>
      </c>
      <c r="O99" s="793">
        <f>$F99*N99</f>
        <v>0</v>
      </c>
      <c r="P99" s="793">
        <f>O99/1000000</f>
        <v>0</v>
      </c>
      <c r="Q99" s="794"/>
    </row>
    <row r="100" spans="1:17" s="772" customFormat="1" ht="15">
      <c r="A100" s="786">
        <v>67</v>
      </c>
      <c r="B100" s="788" t="s">
        <v>82</v>
      </c>
      <c r="C100" s="793">
        <v>4902525</v>
      </c>
      <c r="D100" s="786" t="s">
        <v>12</v>
      </c>
      <c r="E100" s="786" t="s">
        <v>354</v>
      </c>
      <c r="F100" s="793">
        <v>400</v>
      </c>
      <c r="G100" s="792">
        <v>0</v>
      </c>
      <c r="H100" s="793">
        <v>0</v>
      </c>
      <c r="I100" s="793">
        <f>G100-H100</f>
        <v>0</v>
      </c>
      <c r="J100" s="793">
        <f>$F100*I100</f>
        <v>0</v>
      </c>
      <c r="K100" s="793">
        <f>J100/1000000</f>
        <v>0</v>
      </c>
      <c r="L100" s="792">
        <v>999998</v>
      </c>
      <c r="M100" s="793">
        <v>999998</v>
      </c>
      <c r="N100" s="793">
        <f>L100-M100</f>
        <v>0</v>
      </c>
      <c r="O100" s="793">
        <f>$F100*N100</f>
        <v>0</v>
      </c>
      <c r="P100" s="793">
        <f>O100/1000000</f>
        <v>0</v>
      </c>
      <c r="Q100" s="794"/>
    </row>
    <row r="101" spans="2:16" ht="12.75">
      <c r="B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7" ht="18">
      <c r="A102" s="751"/>
      <c r="B102" s="183" t="s">
        <v>400</v>
      </c>
      <c r="C102" s="433"/>
      <c r="D102" s="460"/>
      <c r="E102" s="423"/>
      <c r="F102" s="433"/>
      <c r="G102" s="439"/>
      <c r="H102" s="440"/>
      <c r="I102" s="440"/>
      <c r="J102" s="440"/>
      <c r="K102" s="441"/>
      <c r="L102" s="439"/>
      <c r="M102" s="440"/>
      <c r="N102" s="440"/>
      <c r="O102" s="440"/>
      <c r="P102" s="441"/>
      <c r="Q102" s="180"/>
    </row>
    <row r="103" spans="1:17" ht="18">
      <c r="A103" s="751">
        <v>68</v>
      </c>
      <c r="B103" s="457" t="s">
        <v>399</v>
      </c>
      <c r="C103" s="390">
        <v>5128444</v>
      </c>
      <c r="D103" s="151" t="s">
        <v>12</v>
      </c>
      <c r="E103" s="115" t="s">
        <v>354</v>
      </c>
      <c r="F103" s="581">
        <v>800</v>
      </c>
      <c r="G103" s="439">
        <v>991906</v>
      </c>
      <c r="H103" s="440">
        <v>992085</v>
      </c>
      <c r="I103" s="409">
        <f>G103-H103</f>
        <v>-179</v>
      </c>
      <c r="J103" s="409">
        <f>$F103*I103</f>
        <v>-143200</v>
      </c>
      <c r="K103" s="409">
        <f>J103/1000000</f>
        <v>-0.1432</v>
      </c>
      <c r="L103" s="439">
        <v>264</v>
      </c>
      <c r="M103" s="440">
        <v>264</v>
      </c>
      <c r="N103" s="409">
        <f>L103-M103</f>
        <v>0</v>
      </c>
      <c r="O103" s="409">
        <f>$F103*N103</f>
        <v>0</v>
      </c>
      <c r="P103" s="409">
        <f>O103/1000000</f>
        <v>0</v>
      </c>
      <c r="Q103" s="180"/>
    </row>
    <row r="104" spans="1:17" ht="16.5">
      <c r="A104" s="751">
        <v>69</v>
      </c>
      <c r="B104" s="457" t="s">
        <v>410</v>
      </c>
      <c r="C104" s="433">
        <v>5100232</v>
      </c>
      <c r="D104" s="151" t="s">
        <v>12</v>
      </c>
      <c r="E104" s="115" t="s">
        <v>354</v>
      </c>
      <c r="F104" s="433">
        <v>800</v>
      </c>
      <c r="G104" s="442">
        <v>990145</v>
      </c>
      <c r="H104" s="443">
        <v>989711</v>
      </c>
      <c r="I104" s="406">
        <f>G104-H104</f>
        <v>434</v>
      </c>
      <c r="J104" s="406">
        <f>$F104*I104</f>
        <v>347200</v>
      </c>
      <c r="K104" s="406">
        <f>J104/1000000</f>
        <v>0.3472</v>
      </c>
      <c r="L104" s="442">
        <v>72</v>
      </c>
      <c r="M104" s="443">
        <v>72</v>
      </c>
      <c r="N104" s="406">
        <f>L104-M104</f>
        <v>0</v>
      </c>
      <c r="O104" s="406">
        <f>$F104*N104</f>
        <v>0</v>
      </c>
      <c r="P104" s="406">
        <f>O104/1000000</f>
        <v>0</v>
      </c>
      <c r="Q104" s="180"/>
    </row>
    <row r="105" spans="1:17" ht="15.75" customHeight="1" thickBot="1">
      <c r="A105" s="420"/>
      <c r="B105" s="702"/>
      <c r="C105" s="417"/>
      <c r="D105" s="703"/>
      <c r="E105" s="424"/>
      <c r="F105" s="417"/>
      <c r="G105" s="444"/>
      <c r="H105" s="445"/>
      <c r="I105" s="445"/>
      <c r="J105" s="445"/>
      <c r="K105" s="446"/>
      <c r="L105" s="444"/>
      <c r="M105" s="445"/>
      <c r="N105" s="445"/>
      <c r="O105" s="445"/>
      <c r="P105" s="446"/>
      <c r="Q105" s="181"/>
    </row>
    <row r="106" spans="7:16" ht="13.5" thickTop="1">
      <c r="G106" s="18"/>
      <c r="H106" s="18"/>
      <c r="I106" s="18"/>
      <c r="J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8">
      <c r="B108" s="183" t="s">
        <v>248</v>
      </c>
      <c r="G108" s="18"/>
      <c r="H108" s="18"/>
      <c r="I108" s="18"/>
      <c r="J108" s="18"/>
      <c r="K108" s="602">
        <f>SUM(K7:K105)</f>
        <v>-0.2834610800000002</v>
      </c>
      <c r="L108" s="18"/>
      <c r="M108" s="18"/>
      <c r="N108" s="18"/>
      <c r="O108" s="18"/>
      <c r="P108" s="182">
        <f>SUM(P7:P105)</f>
        <v>3.765861</v>
      </c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5.75">
      <c r="A114" s="16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24" thickBot="1">
      <c r="A115" s="222" t="s">
        <v>247</v>
      </c>
      <c r="G115" s="19"/>
      <c r="H115" s="19"/>
      <c r="I115" s="98" t="s">
        <v>406</v>
      </c>
      <c r="J115" s="19"/>
      <c r="K115" s="19"/>
      <c r="L115" s="19"/>
      <c r="M115" s="19"/>
      <c r="N115" s="98" t="s">
        <v>407</v>
      </c>
      <c r="O115" s="19"/>
      <c r="P115" s="19"/>
      <c r="Q115" s="215" t="str">
        <f>Q1</f>
        <v>AUGUST-2014</v>
      </c>
    </row>
    <row r="116" spans="1:17" ht="39.75" thickBot="1" thickTop="1">
      <c r="A116" s="99" t="s">
        <v>8</v>
      </c>
      <c r="B116" s="38" t="s">
        <v>9</v>
      </c>
      <c r="C116" s="39" t="s">
        <v>1</v>
      </c>
      <c r="D116" s="39" t="s">
        <v>2</v>
      </c>
      <c r="E116" s="39" t="s">
        <v>3</v>
      </c>
      <c r="F116" s="39" t="s">
        <v>10</v>
      </c>
      <c r="G116" s="41" t="str">
        <f>G5</f>
        <v>FINAL READING 01/09/2014</v>
      </c>
      <c r="H116" s="39" t="str">
        <f>H5</f>
        <v>INTIAL READING 01/08/2014</v>
      </c>
      <c r="I116" s="39" t="s">
        <v>4</v>
      </c>
      <c r="J116" s="39" t="s">
        <v>5</v>
      </c>
      <c r="K116" s="40" t="s">
        <v>6</v>
      </c>
      <c r="L116" s="41" t="str">
        <f>G5</f>
        <v>FINAL READING 01/09/2014</v>
      </c>
      <c r="M116" s="39" t="str">
        <f>H5</f>
        <v>INTIAL READING 01/08/2014</v>
      </c>
      <c r="N116" s="39" t="s">
        <v>4</v>
      </c>
      <c r="O116" s="39" t="s">
        <v>5</v>
      </c>
      <c r="P116" s="40" t="s">
        <v>6</v>
      </c>
      <c r="Q116" s="40" t="s">
        <v>317</v>
      </c>
    </row>
    <row r="117" spans="1:16" ht="8.25" customHeight="1" thickBot="1" thickTop="1">
      <c r="A117" s="14"/>
      <c r="B117" s="12"/>
      <c r="C117" s="11"/>
      <c r="D117" s="11"/>
      <c r="E117" s="11"/>
      <c r="F117" s="11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7" ht="15.75" customHeight="1" thickTop="1">
      <c r="A118" s="435"/>
      <c r="B118" s="436" t="s">
        <v>28</v>
      </c>
      <c r="C118" s="414"/>
      <c r="D118" s="400"/>
      <c r="E118" s="400"/>
      <c r="F118" s="400"/>
      <c r="G118" s="102"/>
      <c r="H118" s="26"/>
      <c r="I118" s="26"/>
      <c r="J118" s="26"/>
      <c r="K118" s="27"/>
      <c r="L118" s="102"/>
      <c r="M118" s="26"/>
      <c r="N118" s="26"/>
      <c r="O118" s="26"/>
      <c r="P118" s="27"/>
      <c r="Q118" s="179"/>
    </row>
    <row r="119" spans="1:17" ht="15.75" customHeight="1">
      <c r="A119" s="413">
        <v>1</v>
      </c>
      <c r="B119" s="453" t="s">
        <v>83</v>
      </c>
      <c r="C119" s="433">
        <v>4865092</v>
      </c>
      <c r="D119" s="423" t="s">
        <v>12</v>
      </c>
      <c r="E119" s="423" t="s">
        <v>354</v>
      </c>
      <c r="F119" s="433">
        <v>-100</v>
      </c>
      <c r="G119" s="439">
        <v>16955</v>
      </c>
      <c r="H119" s="440">
        <v>16927</v>
      </c>
      <c r="I119" s="440">
        <f>G119-H119</f>
        <v>28</v>
      </c>
      <c r="J119" s="440">
        <f aca="true" t="shared" si="18" ref="J119:J129">$F119*I119</f>
        <v>-2800</v>
      </c>
      <c r="K119" s="441">
        <f aca="true" t="shared" si="19" ref="K119:K129">J119/1000000</f>
        <v>-0.0028</v>
      </c>
      <c r="L119" s="439">
        <v>15759</v>
      </c>
      <c r="M119" s="440">
        <v>15614</v>
      </c>
      <c r="N119" s="440">
        <f>L119-M119</f>
        <v>145</v>
      </c>
      <c r="O119" s="440">
        <f aca="true" t="shared" si="20" ref="O119:O129">$F119*N119</f>
        <v>-14500</v>
      </c>
      <c r="P119" s="441">
        <f aca="true" t="shared" si="21" ref="P119:P129">O119/1000000</f>
        <v>-0.0145</v>
      </c>
      <c r="Q119" s="180"/>
    </row>
    <row r="120" spans="1:17" ht="16.5">
      <c r="A120" s="413"/>
      <c r="B120" s="454" t="s">
        <v>41</v>
      </c>
      <c r="C120" s="433"/>
      <c r="D120" s="461"/>
      <c r="E120" s="461"/>
      <c r="F120" s="433"/>
      <c r="G120" s="439"/>
      <c r="H120" s="440"/>
      <c r="I120" s="440"/>
      <c r="J120" s="440"/>
      <c r="K120" s="441"/>
      <c r="L120" s="439"/>
      <c r="M120" s="440"/>
      <c r="N120" s="440"/>
      <c r="O120" s="440"/>
      <c r="P120" s="441"/>
      <c r="Q120" s="180"/>
    </row>
    <row r="121" spans="1:17" ht="16.5">
      <c r="A121" s="413">
        <v>2</v>
      </c>
      <c r="B121" s="453" t="s">
        <v>42</v>
      </c>
      <c r="C121" s="433">
        <v>4864955</v>
      </c>
      <c r="D121" s="460" t="s">
        <v>12</v>
      </c>
      <c r="E121" s="423" t="s">
        <v>354</v>
      </c>
      <c r="F121" s="433">
        <v>-1000</v>
      </c>
      <c r="G121" s="439">
        <v>10526</v>
      </c>
      <c r="H121" s="440">
        <v>10527</v>
      </c>
      <c r="I121" s="440">
        <f>G121-H121</f>
        <v>-1</v>
      </c>
      <c r="J121" s="440">
        <f t="shared" si="18"/>
        <v>1000</v>
      </c>
      <c r="K121" s="441">
        <f t="shared" si="19"/>
        <v>0.001</v>
      </c>
      <c r="L121" s="439">
        <v>7579</v>
      </c>
      <c r="M121" s="440">
        <v>7403</v>
      </c>
      <c r="N121" s="440">
        <f>L121-M121</f>
        <v>176</v>
      </c>
      <c r="O121" s="440">
        <f t="shared" si="20"/>
        <v>-176000</v>
      </c>
      <c r="P121" s="441">
        <f t="shared" si="21"/>
        <v>-0.176</v>
      </c>
      <c r="Q121" s="180"/>
    </row>
    <row r="122" spans="1:17" ht="16.5">
      <c r="A122" s="413"/>
      <c r="B122" s="454" t="s">
        <v>18</v>
      </c>
      <c r="C122" s="433"/>
      <c r="D122" s="460"/>
      <c r="E122" s="423"/>
      <c r="F122" s="433"/>
      <c r="G122" s="439"/>
      <c r="H122" s="440"/>
      <c r="I122" s="440"/>
      <c r="J122" s="440"/>
      <c r="K122" s="441"/>
      <c r="L122" s="439"/>
      <c r="M122" s="440"/>
      <c r="N122" s="440"/>
      <c r="O122" s="440"/>
      <c r="P122" s="441"/>
      <c r="Q122" s="180"/>
    </row>
    <row r="123" spans="1:17" ht="16.5">
      <c r="A123" s="413">
        <v>3</v>
      </c>
      <c r="B123" s="453" t="s">
        <v>19</v>
      </c>
      <c r="C123" s="433">
        <v>4864808</v>
      </c>
      <c r="D123" s="460" t="s">
        <v>12</v>
      </c>
      <c r="E123" s="423" t="s">
        <v>354</v>
      </c>
      <c r="F123" s="433">
        <v>-200</v>
      </c>
      <c r="G123" s="439">
        <v>3903</v>
      </c>
      <c r="H123" s="440">
        <v>3903</v>
      </c>
      <c r="I123" s="443">
        <f>G123-H123</f>
        <v>0</v>
      </c>
      <c r="J123" s="443">
        <f t="shared" si="18"/>
        <v>0</v>
      </c>
      <c r="K123" s="450">
        <f t="shared" si="19"/>
        <v>0</v>
      </c>
      <c r="L123" s="439">
        <v>15097</v>
      </c>
      <c r="M123" s="440">
        <v>14137</v>
      </c>
      <c r="N123" s="440">
        <f>L123-M123</f>
        <v>960</v>
      </c>
      <c r="O123" s="440">
        <f t="shared" si="20"/>
        <v>-192000</v>
      </c>
      <c r="P123" s="441">
        <f t="shared" si="21"/>
        <v>-0.192</v>
      </c>
      <c r="Q123" s="568"/>
    </row>
    <row r="124" spans="1:17" ht="16.5">
      <c r="A124" s="413">
        <v>4</v>
      </c>
      <c r="B124" s="453" t="s">
        <v>20</v>
      </c>
      <c r="C124" s="433">
        <v>4864841</v>
      </c>
      <c r="D124" s="460" t="s">
        <v>12</v>
      </c>
      <c r="E124" s="423" t="s">
        <v>354</v>
      </c>
      <c r="F124" s="433">
        <v>-1000</v>
      </c>
      <c r="G124" s="439">
        <v>15809</v>
      </c>
      <c r="H124" s="440">
        <v>15809</v>
      </c>
      <c r="I124" s="440">
        <f>G124-H124</f>
        <v>0</v>
      </c>
      <c r="J124" s="440">
        <f t="shared" si="18"/>
        <v>0</v>
      </c>
      <c r="K124" s="441">
        <f t="shared" si="19"/>
        <v>0</v>
      </c>
      <c r="L124" s="439">
        <v>34821</v>
      </c>
      <c r="M124" s="440">
        <v>34218</v>
      </c>
      <c r="N124" s="440">
        <f>L124-M124</f>
        <v>603</v>
      </c>
      <c r="O124" s="440">
        <f t="shared" si="20"/>
        <v>-603000</v>
      </c>
      <c r="P124" s="441">
        <f t="shared" si="21"/>
        <v>-0.603</v>
      </c>
      <c r="Q124" s="180"/>
    </row>
    <row r="125" spans="1:17" ht="16.5">
      <c r="A125" s="413"/>
      <c r="B125" s="453"/>
      <c r="C125" s="433"/>
      <c r="D125" s="460"/>
      <c r="E125" s="423"/>
      <c r="F125" s="433"/>
      <c r="G125" s="451"/>
      <c r="H125" s="283"/>
      <c r="I125" s="440"/>
      <c r="J125" s="440"/>
      <c r="K125" s="441"/>
      <c r="L125" s="451"/>
      <c r="M125" s="443"/>
      <c r="N125" s="440"/>
      <c r="O125" s="440"/>
      <c r="P125" s="441"/>
      <c r="Q125" s="180"/>
    </row>
    <row r="126" spans="1:17" ht="16.5">
      <c r="A126" s="437"/>
      <c r="B126" s="458" t="s">
        <v>49</v>
      </c>
      <c r="C126" s="408"/>
      <c r="D126" s="466"/>
      <c r="E126" s="466"/>
      <c r="F126" s="438"/>
      <c r="G126" s="451"/>
      <c r="H126" s="283"/>
      <c r="I126" s="440"/>
      <c r="J126" s="440"/>
      <c r="K126" s="441"/>
      <c r="L126" s="451"/>
      <c r="M126" s="283"/>
      <c r="N126" s="440"/>
      <c r="O126" s="440"/>
      <c r="P126" s="441"/>
      <c r="Q126" s="180"/>
    </row>
    <row r="127" spans="1:17" s="728" customFormat="1" ht="16.5">
      <c r="A127" s="413">
        <v>5</v>
      </c>
      <c r="B127" s="456" t="s">
        <v>50</v>
      </c>
      <c r="C127" s="433">
        <v>4864898</v>
      </c>
      <c r="D127" s="461" t="s">
        <v>12</v>
      </c>
      <c r="E127" s="423" t="s">
        <v>354</v>
      </c>
      <c r="F127" s="433">
        <v>-100</v>
      </c>
      <c r="G127" s="442">
        <v>11021</v>
      </c>
      <c r="H127" s="443">
        <v>11033</v>
      </c>
      <c r="I127" s="443">
        <f>G127-H127</f>
        <v>-12</v>
      </c>
      <c r="J127" s="443">
        <f t="shared" si="18"/>
        <v>1200</v>
      </c>
      <c r="K127" s="450">
        <f t="shared" si="19"/>
        <v>0.0012</v>
      </c>
      <c r="L127" s="442">
        <v>61484</v>
      </c>
      <c r="M127" s="443">
        <v>61500</v>
      </c>
      <c r="N127" s="443">
        <f>L127-M127</f>
        <v>-16</v>
      </c>
      <c r="O127" s="443">
        <f t="shared" si="20"/>
        <v>1600</v>
      </c>
      <c r="P127" s="450">
        <f t="shared" si="21"/>
        <v>0.0016</v>
      </c>
      <c r="Q127" s="742"/>
    </row>
    <row r="128" spans="1:17" ht="16.5">
      <c r="A128" s="413"/>
      <c r="B128" s="455" t="s">
        <v>51</v>
      </c>
      <c r="C128" s="433"/>
      <c r="D128" s="460"/>
      <c r="E128" s="423"/>
      <c r="F128" s="433"/>
      <c r="G128" s="439"/>
      <c r="H128" s="440"/>
      <c r="I128" s="440"/>
      <c r="J128" s="440"/>
      <c r="K128" s="441"/>
      <c r="L128" s="439"/>
      <c r="M128" s="440"/>
      <c r="N128" s="440"/>
      <c r="O128" s="440"/>
      <c r="P128" s="441"/>
      <c r="Q128" s="180"/>
    </row>
    <row r="129" spans="1:17" ht="16.5">
      <c r="A129" s="413">
        <v>6</v>
      </c>
      <c r="B129" s="716" t="s">
        <v>357</v>
      </c>
      <c r="C129" s="433">
        <v>4865174</v>
      </c>
      <c r="D129" s="461" t="s">
        <v>12</v>
      </c>
      <c r="E129" s="423" t="s">
        <v>354</v>
      </c>
      <c r="F129" s="433">
        <v>-1000</v>
      </c>
      <c r="G129" s="442">
        <v>0</v>
      </c>
      <c r="H129" s="443">
        <v>0</v>
      </c>
      <c r="I129" s="443">
        <f>G129-H129</f>
        <v>0</v>
      </c>
      <c r="J129" s="443">
        <f t="shared" si="18"/>
        <v>0</v>
      </c>
      <c r="K129" s="450">
        <f t="shared" si="19"/>
        <v>0</v>
      </c>
      <c r="L129" s="442">
        <v>0</v>
      </c>
      <c r="M129" s="443">
        <v>0</v>
      </c>
      <c r="N129" s="443">
        <f>L129-M129</f>
        <v>0</v>
      </c>
      <c r="O129" s="443">
        <f t="shared" si="20"/>
        <v>0</v>
      </c>
      <c r="P129" s="450">
        <f t="shared" si="21"/>
        <v>0</v>
      </c>
      <c r="Q129" s="569"/>
    </row>
    <row r="130" spans="1:17" ht="16.5">
      <c r="A130" s="413"/>
      <c r="B130" s="454" t="s">
        <v>37</v>
      </c>
      <c r="C130" s="433"/>
      <c r="D130" s="461"/>
      <c r="E130" s="423"/>
      <c r="F130" s="433"/>
      <c r="G130" s="439"/>
      <c r="H130" s="440"/>
      <c r="I130" s="440"/>
      <c r="J130" s="440"/>
      <c r="K130" s="441"/>
      <c r="L130" s="439"/>
      <c r="M130" s="440"/>
      <c r="N130" s="440"/>
      <c r="O130" s="440"/>
      <c r="P130" s="441"/>
      <c r="Q130" s="180"/>
    </row>
    <row r="131" spans="1:17" ht="16.5">
      <c r="A131" s="413">
        <v>7</v>
      </c>
      <c r="B131" s="453" t="s">
        <v>370</v>
      </c>
      <c r="C131" s="433">
        <v>4864961</v>
      </c>
      <c r="D131" s="460" t="s">
        <v>12</v>
      </c>
      <c r="E131" s="423" t="s">
        <v>354</v>
      </c>
      <c r="F131" s="433">
        <v>-1000</v>
      </c>
      <c r="G131" s="439">
        <v>943844</v>
      </c>
      <c r="H131" s="440">
        <v>944062</v>
      </c>
      <c r="I131" s="440">
        <f>G131-H131</f>
        <v>-218</v>
      </c>
      <c r="J131" s="440">
        <f>$F131*I131</f>
        <v>218000</v>
      </c>
      <c r="K131" s="441">
        <f>J131/1000000</f>
        <v>0.218</v>
      </c>
      <c r="L131" s="439">
        <v>991947</v>
      </c>
      <c r="M131" s="440">
        <v>992013</v>
      </c>
      <c r="N131" s="440">
        <f>L131-M131</f>
        <v>-66</v>
      </c>
      <c r="O131" s="440">
        <f>$F131*N131</f>
        <v>66000</v>
      </c>
      <c r="P131" s="441">
        <f>O131/1000000</f>
        <v>0.066</v>
      </c>
      <c r="Q131" s="180"/>
    </row>
    <row r="132" spans="1:17" ht="16.5">
      <c r="A132" s="413"/>
      <c r="B132" s="455" t="s">
        <v>393</v>
      </c>
      <c r="C132" s="433"/>
      <c r="D132" s="460"/>
      <c r="E132" s="423"/>
      <c r="F132" s="433"/>
      <c r="G132" s="439"/>
      <c r="H132" s="440"/>
      <c r="I132" s="440"/>
      <c r="J132" s="440"/>
      <c r="K132" s="441"/>
      <c r="L132" s="439"/>
      <c r="M132" s="440"/>
      <c r="N132" s="440"/>
      <c r="O132" s="440"/>
      <c r="P132" s="441"/>
      <c r="Q132" s="180"/>
    </row>
    <row r="133" spans="1:17" ht="18">
      <c r="A133" s="413">
        <v>8</v>
      </c>
      <c r="B133" s="701" t="s">
        <v>398</v>
      </c>
      <c r="C133" s="390">
        <v>5128407</v>
      </c>
      <c r="D133" s="151" t="s">
        <v>12</v>
      </c>
      <c r="E133" s="115" t="s">
        <v>354</v>
      </c>
      <c r="F133" s="581">
        <v>2000</v>
      </c>
      <c r="G133" s="439">
        <v>999430</v>
      </c>
      <c r="H133" s="440">
        <v>999430</v>
      </c>
      <c r="I133" s="409">
        <f>G133-H133</f>
        <v>0</v>
      </c>
      <c r="J133" s="409">
        <f>$F133*I133</f>
        <v>0</v>
      </c>
      <c r="K133" s="409">
        <f>J133/1000000</f>
        <v>0</v>
      </c>
      <c r="L133" s="439">
        <v>999958</v>
      </c>
      <c r="M133" s="440">
        <v>999958</v>
      </c>
      <c r="N133" s="409">
        <f>L133-M133</f>
        <v>0</v>
      </c>
      <c r="O133" s="409">
        <f>$F133*N133</f>
        <v>0</v>
      </c>
      <c r="P133" s="409">
        <f>O133/1000000</f>
        <v>0</v>
      </c>
      <c r="Q133" s="576"/>
    </row>
    <row r="134" spans="1:17" ht="13.5" thickBot="1">
      <c r="A134" s="52"/>
      <c r="B134" s="166"/>
      <c r="C134" s="54"/>
      <c r="D134" s="109"/>
      <c r="E134" s="167"/>
      <c r="F134" s="109"/>
      <c r="G134" s="125"/>
      <c r="H134" s="126"/>
      <c r="I134" s="126"/>
      <c r="J134" s="126"/>
      <c r="K134" s="131"/>
      <c r="L134" s="125"/>
      <c r="M134" s="126"/>
      <c r="N134" s="126"/>
      <c r="O134" s="126"/>
      <c r="P134" s="131"/>
      <c r="Q134" s="181"/>
    </row>
    <row r="135" ht="13.5" thickTop="1"/>
    <row r="136" spans="2:16" ht="18">
      <c r="B136" s="185" t="s">
        <v>318</v>
      </c>
      <c r="K136" s="184">
        <f>SUM(K119:K134)</f>
        <v>0.2174</v>
      </c>
      <c r="P136" s="184">
        <f>SUM(P119:P134)</f>
        <v>-0.9178999999999999</v>
      </c>
    </row>
    <row r="137" spans="11:16" ht="15.75">
      <c r="K137" s="106"/>
      <c r="P137" s="106"/>
    </row>
    <row r="138" spans="11:16" ht="15.75">
      <c r="K138" s="106"/>
      <c r="P138" s="106"/>
    </row>
    <row r="139" spans="11:16" ht="15.75">
      <c r="K139" s="106"/>
      <c r="P139" s="106"/>
    </row>
    <row r="140" spans="11:16" ht="15.75">
      <c r="K140" s="106"/>
      <c r="P140" s="106"/>
    </row>
    <row r="141" spans="11:16" ht="15.75">
      <c r="K141" s="106"/>
      <c r="P141" s="106"/>
    </row>
    <row r="142" ht="13.5" thickBot="1"/>
    <row r="143" spans="1:17" ht="31.5" customHeight="1">
      <c r="A143" s="169" t="s">
        <v>250</v>
      </c>
      <c r="B143" s="170"/>
      <c r="C143" s="170"/>
      <c r="D143" s="171"/>
      <c r="E143" s="172"/>
      <c r="F143" s="171"/>
      <c r="G143" s="171"/>
      <c r="H143" s="170"/>
      <c r="I143" s="173"/>
      <c r="J143" s="174"/>
      <c r="K143" s="175"/>
      <c r="L143" s="57"/>
      <c r="M143" s="57"/>
      <c r="N143" s="57"/>
      <c r="O143" s="57"/>
      <c r="P143" s="57"/>
      <c r="Q143" s="58"/>
    </row>
    <row r="144" spans="1:17" ht="28.5" customHeight="1">
      <c r="A144" s="176" t="s">
        <v>313</v>
      </c>
      <c r="B144" s="103"/>
      <c r="C144" s="103"/>
      <c r="D144" s="103"/>
      <c r="E144" s="104"/>
      <c r="F144" s="103"/>
      <c r="G144" s="103"/>
      <c r="H144" s="103"/>
      <c r="I144" s="105"/>
      <c r="J144" s="103"/>
      <c r="K144" s="168">
        <f>K108</f>
        <v>-0.2834610800000002</v>
      </c>
      <c r="L144" s="19"/>
      <c r="M144" s="19"/>
      <c r="N144" s="19"/>
      <c r="O144" s="19"/>
      <c r="P144" s="168">
        <f>P108</f>
        <v>3.765861</v>
      </c>
      <c r="Q144" s="59"/>
    </row>
    <row r="145" spans="1:17" ht="28.5" customHeight="1">
      <c r="A145" s="176" t="s">
        <v>314</v>
      </c>
      <c r="B145" s="103"/>
      <c r="C145" s="103"/>
      <c r="D145" s="103"/>
      <c r="E145" s="104"/>
      <c r="F145" s="103"/>
      <c r="G145" s="103"/>
      <c r="H145" s="103"/>
      <c r="I145" s="105"/>
      <c r="J145" s="103"/>
      <c r="K145" s="168">
        <f>K136</f>
        <v>0.2174</v>
      </c>
      <c r="L145" s="19"/>
      <c r="M145" s="19"/>
      <c r="N145" s="19"/>
      <c r="O145" s="19"/>
      <c r="P145" s="168">
        <f>P136</f>
        <v>-0.9178999999999999</v>
      </c>
      <c r="Q145" s="59"/>
    </row>
    <row r="146" spans="1:17" ht="28.5" customHeight="1">
      <c r="A146" s="176" t="s">
        <v>251</v>
      </c>
      <c r="B146" s="103"/>
      <c r="C146" s="103"/>
      <c r="D146" s="103"/>
      <c r="E146" s="104"/>
      <c r="F146" s="103"/>
      <c r="G146" s="103"/>
      <c r="H146" s="103"/>
      <c r="I146" s="105"/>
      <c r="J146" s="103"/>
      <c r="K146" s="168">
        <f>'ROHTAK ROAD'!K45</f>
        <v>0.10987499999999999</v>
      </c>
      <c r="L146" s="19"/>
      <c r="M146" s="19"/>
      <c r="N146" s="19"/>
      <c r="O146" s="19"/>
      <c r="P146" s="168">
        <f>'ROHTAK ROAD'!P45</f>
        <v>-0.370975</v>
      </c>
      <c r="Q146" s="59"/>
    </row>
    <row r="147" spans="1:17" ht="27.75" customHeight="1" thickBot="1">
      <c r="A147" s="178" t="s">
        <v>252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608">
        <f>SUM(K144:K146)</f>
        <v>0.0438139199999998</v>
      </c>
      <c r="L147" s="60"/>
      <c r="M147" s="60"/>
      <c r="N147" s="60"/>
      <c r="O147" s="60"/>
      <c r="P147" s="608">
        <f>SUM(P144:P146)</f>
        <v>2.476986</v>
      </c>
      <c r="Q147" s="186"/>
    </row>
    <row r="151" ht="13.5" thickBot="1">
      <c r="A151" s="284"/>
    </row>
    <row r="152" spans="1:17" ht="12.75">
      <c r="A152" s="269"/>
      <c r="B152" s="270"/>
      <c r="C152" s="270"/>
      <c r="D152" s="270"/>
      <c r="E152" s="270"/>
      <c r="F152" s="270"/>
      <c r="G152" s="270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7" t="s">
        <v>335</v>
      </c>
      <c r="B153" s="261"/>
      <c r="C153" s="261"/>
      <c r="D153" s="261"/>
      <c r="E153" s="261"/>
      <c r="F153" s="261"/>
      <c r="G153" s="261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1"/>
      <c r="B154" s="261"/>
      <c r="C154" s="261"/>
      <c r="D154" s="261"/>
      <c r="E154" s="261"/>
      <c r="F154" s="261"/>
      <c r="G154" s="261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5.75">
      <c r="A155" s="272"/>
      <c r="B155" s="273"/>
      <c r="C155" s="273"/>
      <c r="D155" s="273"/>
      <c r="E155" s="273"/>
      <c r="F155" s="273"/>
      <c r="G155" s="273"/>
      <c r="H155" s="19"/>
      <c r="I155" s="19"/>
      <c r="J155" s="19"/>
      <c r="K155" s="315" t="s">
        <v>347</v>
      </c>
      <c r="L155" s="19"/>
      <c r="M155" s="19"/>
      <c r="N155" s="19"/>
      <c r="O155" s="19"/>
      <c r="P155" s="315" t="s">
        <v>348</v>
      </c>
      <c r="Q155" s="59"/>
    </row>
    <row r="156" spans="1:17" ht="12.75">
      <c r="A156" s="274"/>
      <c r="B156" s="159"/>
      <c r="C156" s="159"/>
      <c r="D156" s="159"/>
      <c r="E156" s="159"/>
      <c r="F156" s="159"/>
      <c r="G156" s="159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4"/>
      <c r="B157" s="159"/>
      <c r="C157" s="159"/>
      <c r="D157" s="159"/>
      <c r="E157" s="159"/>
      <c r="F157" s="159"/>
      <c r="G157" s="15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24.75" customHeight="1">
      <c r="A158" s="278" t="s">
        <v>338</v>
      </c>
      <c r="B158" s="262"/>
      <c r="C158" s="262"/>
      <c r="D158" s="263"/>
      <c r="E158" s="263"/>
      <c r="F158" s="264"/>
      <c r="G158" s="263"/>
      <c r="H158" s="19"/>
      <c r="I158" s="19"/>
      <c r="J158" s="19"/>
      <c r="K158" s="282">
        <f>K147</f>
        <v>0.0438139199999998</v>
      </c>
      <c r="L158" s="263" t="s">
        <v>336</v>
      </c>
      <c r="M158" s="19"/>
      <c r="N158" s="19"/>
      <c r="O158" s="19"/>
      <c r="P158" s="282">
        <f>P147</f>
        <v>2.476986</v>
      </c>
      <c r="Q158" s="285" t="s">
        <v>336</v>
      </c>
    </row>
    <row r="159" spans="1:17" ht="15">
      <c r="A159" s="279"/>
      <c r="B159" s="265"/>
      <c r="C159" s="265"/>
      <c r="D159" s="261"/>
      <c r="E159" s="261"/>
      <c r="F159" s="266"/>
      <c r="G159" s="261"/>
      <c r="H159" s="19"/>
      <c r="I159" s="19"/>
      <c r="J159" s="19"/>
      <c r="K159" s="283"/>
      <c r="L159" s="261"/>
      <c r="M159" s="19"/>
      <c r="N159" s="19"/>
      <c r="O159" s="19"/>
      <c r="P159" s="283"/>
      <c r="Q159" s="286"/>
    </row>
    <row r="160" spans="1:17" ht="22.5" customHeight="1">
      <c r="A160" s="280" t="s">
        <v>337</v>
      </c>
      <c r="B160" s="267"/>
      <c r="C160" s="51"/>
      <c r="D160" s="261"/>
      <c r="E160" s="261"/>
      <c r="F160" s="268"/>
      <c r="G160" s="263"/>
      <c r="H160" s="19"/>
      <c r="I160" s="19"/>
      <c r="J160" s="19"/>
      <c r="K160" s="282">
        <f>'STEPPED UP GENCO'!K43</f>
        <v>0.30958450350000005</v>
      </c>
      <c r="L160" s="263" t="s">
        <v>336</v>
      </c>
      <c r="M160" s="19"/>
      <c r="N160" s="19"/>
      <c r="O160" s="19"/>
      <c r="P160" s="282">
        <f>'STEPPED UP GENCO'!P43</f>
        <v>-1.1279669045</v>
      </c>
      <c r="Q160" s="285" t="s">
        <v>336</v>
      </c>
    </row>
    <row r="161" spans="1:17" ht="12.75">
      <c r="A161" s="27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1" thickBot="1">
      <c r="A164" s="276"/>
      <c r="B164" s="60"/>
      <c r="C164" s="60"/>
      <c r="D164" s="60"/>
      <c r="E164" s="60"/>
      <c r="F164" s="60"/>
      <c r="G164" s="60"/>
      <c r="H164" s="743"/>
      <c r="I164" s="743"/>
      <c r="J164" s="744" t="s">
        <v>339</v>
      </c>
      <c r="K164" s="745">
        <f>SUM(K158:K163)</f>
        <v>0.35339842349999984</v>
      </c>
      <c r="L164" s="743" t="s">
        <v>336</v>
      </c>
      <c r="M164" s="746"/>
      <c r="N164" s="60"/>
      <c r="O164" s="60"/>
      <c r="P164" s="745">
        <f>SUM(P158:P163)</f>
        <v>1.3490190955</v>
      </c>
      <c r="Q164" s="747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3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view="pageBreakPreview" zoomScale="70" zoomScaleNormal="85" zoomScaleSheetLayoutView="70" zoomScalePageLayoutView="0" workbookViewId="0" topLeftCell="A1">
      <selection activeCell="A15" sqref="A1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7" t="str">
        <f>NDPL!$Q$1</f>
        <v>AUGUST-2014</v>
      </c>
      <c r="R2" s="307"/>
    </row>
    <row r="3" ht="23.25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01/09/2014</v>
      </c>
      <c r="H5" s="39" t="str">
        <f>NDPL!H5</f>
        <v>INTIAL READING 01/08/2014</v>
      </c>
      <c r="I5" s="39" t="s">
        <v>4</v>
      </c>
      <c r="J5" s="39" t="s">
        <v>5</v>
      </c>
      <c r="K5" s="39" t="s">
        <v>6</v>
      </c>
      <c r="L5" s="41" t="str">
        <f>NDPL!G5</f>
        <v>FINAL READING 01/09/2014</v>
      </c>
      <c r="M5" s="39" t="str">
        <f>NDPL!H5</f>
        <v>INTIAL READING 01/08/2014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5"/>
      <c r="B7" s="476" t="s">
        <v>144</v>
      </c>
      <c r="C7" s="463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ht="15.75" customHeight="1">
      <c r="A8" s="477">
        <v>1</v>
      </c>
      <c r="B8" s="478" t="s">
        <v>88</v>
      </c>
      <c r="C8" s="483">
        <v>4865098</v>
      </c>
      <c r="D8" s="46" t="s">
        <v>12</v>
      </c>
      <c r="E8" s="47" t="s">
        <v>354</v>
      </c>
      <c r="F8" s="492">
        <v>100</v>
      </c>
      <c r="G8" s="439">
        <v>999998</v>
      </c>
      <c r="H8" s="440">
        <v>999998</v>
      </c>
      <c r="I8" s="512">
        <f>G8-H8</f>
        <v>0</v>
      </c>
      <c r="J8" s="512">
        <f>$F8*I8</f>
        <v>0</v>
      </c>
      <c r="K8" s="512">
        <f aca="true" t="shared" si="0" ref="K8:K52">J8/1000000</f>
        <v>0</v>
      </c>
      <c r="L8" s="439">
        <v>37956</v>
      </c>
      <c r="M8" s="440">
        <v>37956</v>
      </c>
      <c r="N8" s="512">
        <f>L8-M8</f>
        <v>0</v>
      </c>
      <c r="O8" s="512">
        <f>$F8*N8</f>
        <v>0</v>
      </c>
      <c r="P8" s="512">
        <f aca="true" t="shared" si="1" ref="P8:P52">O8/1000000</f>
        <v>0</v>
      </c>
      <c r="Q8" s="180"/>
    </row>
    <row r="9" spans="1:17" ht="15.75" customHeight="1">
      <c r="A9" s="477">
        <v>2</v>
      </c>
      <c r="B9" s="478" t="s">
        <v>89</v>
      </c>
      <c r="C9" s="483">
        <v>4865161</v>
      </c>
      <c r="D9" s="46" t="s">
        <v>12</v>
      </c>
      <c r="E9" s="47" t="s">
        <v>354</v>
      </c>
      <c r="F9" s="492">
        <v>100</v>
      </c>
      <c r="G9" s="439">
        <v>993194</v>
      </c>
      <c r="H9" s="440">
        <v>993194</v>
      </c>
      <c r="I9" s="512">
        <f aca="true" t="shared" si="2" ref="I9:I15">G9-H9</f>
        <v>0</v>
      </c>
      <c r="J9" s="512">
        <f aca="true" t="shared" si="3" ref="J9:J52">$F9*I9</f>
        <v>0</v>
      </c>
      <c r="K9" s="512">
        <f t="shared" si="0"/>
        <v>0</v>
      </c>
      <c r="L9" s="439">
        <v>83059</v>
      </c>
      <c r="M9" s="440">
        <v>81241</v>
      </c>
      <c r="N9" s="512">
        <f aca="true" t="shared" si="4" ref="N9:N15">L9-M9</f>
        <v>1818</v>
      </c>
      <c r="O9" s="512">
        <f aca="true" t="shared" si="5" ref="O9:O52">$F9*N9</f>
        <v>181800</v>
      </c>
      <c r="P9" s="512">
        <f t="shared" si="1"/>
        <v>0.1818</v>
      </c>
      <c r="Q9" s="180"/>
    </row>
    <row r="10" spans="1:17" ht="15.75" customHeight="1">
      <c r="A10" s="477">
        <v>3</v>
      </c>
      <c r="B10" s="478" t="s">
        <v>90</v>
      </c>
      <c r="C10" s="483">
        <v>4865099</v>
      </c>
      <c r="D10" s="46" t="s">
        <v>12</v>
      </c>
      <c r="E10" s="47" t="s">
        <v>354</v>
      </c>
      <c r="F10" s="492">
        <v>100</v>
      </c>
      <c r="G10" s="439">
        <v>16821</v>
      </c>
      <c r="H10" s="440">
        <v>16821</v>
      </c>
      <c r="I10" s="512">
        <f t="shared" si="2"/>
        <v>0</v>
      </c>
      <c r="J10" s="512">
        <f t="shared" si="3"/>
        <v>0</v>
      </c>
      <c r="K10" s="512">
        <f t="shared" si="0"/>
        <v>0</v>
      </c>
      <c r="L10" s="439">
        <v>35845</v>
      </c>
      <c r="M10" s="440">
        <v>40984</v>
      </c>
      <c r="N10" s="512">
        <f t="shared" si="4"/>
        <v>-5139</v>
      </c>
      <c r="O10" s="512">
        <f t="shared" si="5"/>
        <v>-513900</v>
      </c>
      <c r="P10" s="512">
        <f t="shared" si="1"/>
        <v>-0.5139</v>
      </c>
      <c r="Q10" s="180"/>
    </row>
    <row r="11" spans="1:17" ht="15.75" customHeight="1">
      <c r="A11" s="477">
        <v>4</v>
      </c>
      <c r="B11" s="478" t="s">
        <v>91</v>
      </c>
      <c r="C11" s="483">
        <v>4865184</v>
      </c>
      <c r="D11" s="46" t="s">
        <v>12</v>
      </c>
      <c r="E11" s="47" t="s">
        <v>354</v>
      </c>
      <c r="F11" s="492">
        <v>600</v>
      </c>
      <c r="G11" s="439">
        <v>999999</v>
      </c>
      <c r="H11" s="440">
        <v>999999</v>
      </c>
      <c r="I11" s="512">
        <f>G11-H11</f>
        <v>0</v>
      </c>
      <c r="J11" s="512">
        <f>$F11*I11</f>
        <v>0</v>
      </c>
      <c r="K11" s="512">
        <f>J11/1000000</f>
        <v>0</v>
      </c>
      <c r="L11" s="439">
        <v>5493</v>
      </c>
      <c r="M11" s="440">
        <v>5659</v>
      </c>
      <c r="N11" s="512">
        <f>L11-M11</f>
        <v>-166</v>
      </c>
      <c r="O11" s="512">
        <f>$F11*N11</f>
        <v>-99600</v>
      </c>
      <c r="P11" s="512">
        <f>O11/1000000</f>
        <v>-0.0996</v>
      </c>
      <c r="Q11" s="180"/>
    </row>
    <row r="12" spans="1:17" s="728" customFormat="1" ht="15">
      <c r="A12" s="477">
        <v>5</v>
      </c>
      <c r="B12" s="478" t="s">
        <v>92</v>
      </c>
      <c r="C12" s="483">
        <v>4865103</v>
      </c>
      <c r="D12" s="46" t="s">
        <v>12</v>
      </c>
      <c r="E12" s="47" t="s">
        <v>354</v>
      </c>
      <c r="F12" s="492">
        <v>100</v>
      </c>
      <c r="G12" s="442">
        <v>2031</v>
      </c>
      <c r="H12" s="443">
        <v>2031</v>
      </c>
      <c r="I12" s="349">
        <f>G12-H12</f>
        <v>0</v>
      </c>
      <c r="J12" s="349">
        <f t="shared" si="3"/>
        <v>0</v>
      </c>
      <c r="K12" s="349">
        <f t="shared" si="0"/>
        <v>0</v>
      </c>
      <c r="L12" s="442">
        <v>2292</v>
      </c>
      <c r="M12" s="443">
        <v>2292</v>
      </c>
      <c r="N12" s="349">
        <f>L12-M12</f>
        <v>0</v>
      </c>
      <c r="O12" s="349">
        <f t="shared" si="5"/>
        <v>0</v>
      </c>
      <c r="P12" s="349">
        <f t="shared" si="1"/>
        <v>0</v>
      </c>
      <c r="Q12" s="790" t="s">
        <v>427</v>
      </c>
    </row>
    <row r="13" spans="1:17" s="728" customFormat="1" ht="15">
      <c r="A13" s="477"/>
      <c r="B13" s="478"/>
      <c r="C13" s="483"/>
      <c r="D13" s="46"/>
      <c r="E13" s="47"/>
      <c r="F13" s="492"/>
      <c r="G13" s="442"/>
      <c r="H13" s="443"/>
      <c r="I13" s="349"/>
      <c r="J13" s="349"/>
      <c r="K13" s="349">
        <v>0</v>
      </c>
      <c r="L13" s="442"/>
      <c r="M13" s="443"/>
      <c r="N13" s="349"/>
      <c r="O13" s="349"/>
      <c r="P13" s="349">
        <v>0.0171</v>
      </c>
      <c r="Q13" s="790" t="s">
        <v>428</v>
      </c>
    </row>
    <row r="14" spans="1:17" ht="15.75" customHeight="1">
      <c r="A14" s="477">
        <v>6</v>
      </c>
      <c r="B14" s="478" t="s">
        <v>93</v>
      </c>
      <c r="C14" s="483">
        <v>4865101</v>
      </c>
      <c r="D14" s="46" t="s">
        <v>12</v>
      </c>
      <c r="E14" s="47" t="s">
        <v>354</v>
      </c>
      <c r="F14" s="492">
        <v>100</v>
      </c>
      <c r="G14" s="439">
        <v>10436</v>
      </c>
      <c r="H14" s="440">
        <v>10436</v>
      </c>
      <c r="I14" s="512">
        <f t="shared" si="2"/>
        <v>0</v>
      </c>
      <c r="J14" s="512">
        <f t="shared" si="3"/>
        <v>0</v>
      </c>
      <c r="K14" s="512">
        <f t="shared" si="0"/>
        <v>0</v>
      </c>
      <c r="L14" s="439">
        <v>160188</v>
      </c>
      <c r="M14" s="440">
        <v>157734</v>
      </c>
      <c r="N14" s="512">
        <f t="shared" si="4"/>
        <v>2454</v>
      </c>
      <c r="O14" s="512">
        <f t="shared" si="5"/>
        <v>245400</v>
      </c>
      <c r="P14" s="512">
        <f t="shared" si="1"/>
        <v>0.2454</v>
      </c>
      <c r="Q14" s="180"/>
    </row>
    <row r="15" spans="1:17" ht="15.75" customHeight="1">
      <c r="A15" s="477">
        <v>7</v>
      </c>
      <c r="B15" s="478" t="s">
        <v>94</v>
      </c>
      <c r="C15" s="483">
        <v>4865102</v>
      </c>
      <c r="D15" s="46" t="s">
        <v>12</v>
      </c>
      <c r="E15" s="47" t="s">
        <v>354</v>
      </c>
      <c r="F15" s="492">
        <v>100</v>
      </c>
      <c r="G15" s="439">
        <v>5393</v>
      </c>
      <c r="H15" s="440">
        <v>5393</v>
      </c>
      <c r="I15" s="512">
        <f t="shared" si="2"/>
        <v>0</v>
      </c>
      <c r="J15" s="512">
        <f t="shared" si="3"/>
        <v>0</v>
      </c>
      <c r="K15" s="512">
        <f t="shared" si="0"/>
        <v>0</v>
      </c>
      <c r="L15" s="439">
        <v>119176</v>
      </c>
      <c r="M15" s="440">
        <v>116807</v>
      </c>
      <c r="N15" s="512">
        <f t="shared" si="4"/>
        <v>2369</v>
      </c>
      <c r="O15" s="512">
        <f t="shared" si="5"/>
        <v>236900</v>
      </c>
      <c r="P15" s="512">
        <f t="shared" si="1"/>
        <v>0.2369</v>
      </c>
      <c r="Q15" s="180"/>
    </row>
    <row r="16" spans="1:17" ht="15.75" customHeight="1">
      <c r="A16" s="477"/>
      <c r="B16" s="480" t="s">
        <v>11</v>
      </c>
      <c r="C16" s="483"/>
      <c r="D16" s="46"/>
      <c r="E16" s="46"/>
      <c r="F16" s="492"/>
      <c r="G16" s="439"/>
      <c r="H16" s="440"/>
      <c r="I16" s="512"/>
      <c r="J16" s="512"/>
      <c r="K16" s="512"/>
      <c r="L16" s="513"/>
      <c r="M16" s="512"/>
      <c r="N16" s="512"/>
      <c r="O16" s="512"/>
      <c r="P16" s="512"/>
      <c r="Q16" s="180"/>
    </row>
    <row r="17" spans="1:17" ht="15.75" customHeight="1">
      <c r="A17" s="477">
        <v>8</v>
      </c>
      <c r="B17" s="478" t="s">
        <v>377</v>
      </c>
      <c r="C17" s="483">
        <v>4864884</v>
      </c>
      <c r="D17" s="46" t="s">
        <v>12</v>
      </c>
      <c r="E17" s="47" t="s">
        <v>354</v>
      </c>
      <c r="F17" s="492">
        <v>1000</v>
      </c>
      <c r="G17" s="439">
        <v>993615</v>
      </c>
      <c r="H17" s="440">
        <v>993615</v>
      </c>
      <c r="I17" s="512">
        <f>G17-H17</f>
        <v>0</v>
      </c>
      <c r="J17" s="512">
        <f t="shared" si="3"/>
        <v>0</v>
      </c>
      <c r="K17" s="512">
        <f t="shared" si="0"/>
        <v>0</v>
      </c>
      <c r="L17" s="439">
        <v>1038</v>
      </c>
      <c r="M17" s="440">
        <v>1023</v>
      </c>
      <c r="N17" s="512">
        <f>L17-M17</f>
        <v>15</v>
      </c>
      <c r="O17" s="512">
        <f t="shared" si="5"/>
        <v>15000</v>
      </c>
      <c r="P17" s="512">
        <f t="shared" si="1"/>
        <v>0.015</v>
      </c>
      <c r="Q17" s="569"/>
    </row>
    <row r="18" spans="1:17" ht="15.75" customHeight="1">
      <c r="A18" s="477">
        <v>9</v>
      </c>
      <c r="B18" s="478" t="s">
        <v>95</v>
      </c>
      <c r="C18" s="483">
        <v>4864831</v>
      </c>
      <c r="D18" s="46" t="s">
        <v>12</v>
      </c>
      <c r="E18" s="47" t="s">
        <v>354</v>
      </c>
      <c r="F18" s="492">
        <v>1000</v>
      </c>
      <c r="G18" s="439">
        <v>998708</v>
      </c>
      <c r="H18" s="440">
        <v>998708</v>
      </c>
      <c r="I18" s="512">
        <f aca="true" t="shared" si="6" ref="I18:I52">G18-H18</f>
        <v>0</v>
      </c>
      <c r="J18" s="512">
        <f t="shared" si="3"/>
        <v>0</v>
      </c>
      <c r="K18" s="512">
        <f t="shared" si="0"/>
        <v>0</v>
      </c>
      <c r="L18" s="439">
        <v>1876</v>
      </c>
      <c r="M18" s="440">
        <v>1819</v>
      </c>
      <c r="N18" s="512">
        <f aca="true" t="shared" si="7" ref="N18:N52">L18-M18</f>
        <v>57</v>
      </c>
      <c r="O18" s="512">
        <f t="shared" si="5"/>
        <v>57000</v>
      </c>
      <c r="P18" s="512">
        <f t="shared" si="1"/>
        <v>0.057</v>
      </c>
      <c r="Q18" s="180"/>
    </row>
    <row r="19" spans="1:17" ht="15.75" customHeight="1">
      <c r="A19" s="477">
        <v>10</v>
      </c>
      <c r="B19" s="478" t="s">
        <v>126</v>
      </c>
      <c r="C19" s="483">
        <v>4864832</v>
      </c>
      <c r="D19" s="46" t="s">
        <v>12</v>
      </c>
      <c r="E19" s="47" t="s">
        <v>354</v>
      </c>
      <c r="F19" s="492">
        <v>1000</v>
      </c>
      <c r="G19" s="439">
        <v>699</v>
      </c>
      <c r="H19" s="440">
        <v>699</v>
      </c>
      <c r="I19" s="512">
        <f t="shared" si="6"/>
        <v>0</v>
      </c>
      <c r="J19" s="512">
        <f t="shared" si="3"/>
        <v>0</v>
      </c>
      <c r="K19" s="512">
        <f t="shared" si="0"/>
        <v>0</v>
      </c>
      <c r="L19" s="439">
        <v>1465</v>
      </c>
      <c r="M19" s="440">
        <v>1385</v>
      </c>
      <c r="N19" s="512">
        <f t="shared" si="7"/>
        <v>80</v>
      </c>
      <c r="O19" s="512">
        <f t="shared" si="5"/>
        <v>80000</v>
      </c>
      <c r="P19" s="512">
        <f t="shared" si="1"/>
        <v>0.08</v>
      </c>
      <c r="Q19" s="180"/>
    </row>
    <row r="20" spans="1:17" ht="15.75" customHeight="1">
      <c r="A20" s="477">
        <v>11</v>
      </c>
      <c r="B20" s="478" t="s">
        <v>96</v>
      </c>
      <c r="C20" s="483">
        <v>4864833</v>
      </c>
      <c r="D20" s="46" t="s">
        <v>12</v>
      </c>
      <c r="E20" s="47" t="s">
        <v>354</v>
      </c>
      <c r="F20" s="492">
        <v>1000</v>
      </c>
      <c r="G20" s="439">
        <v>998707</v>
      </c>
      <c r="H20" s="440">
        <v>998707</v>
      </c>
      <c r="I20" s="512">
        <f t="shared" si="6"/>
        <v>0</v>
      </c>
      <c r="J20" s="512">
        <f t="shared" si="3"/>
        <v>0</v>
      </c>
      <c r="K20" s="512">
        <f t="shared" si="0"/>
        <v>0</v>
      </c>
      <c r="L20" s="439">
        <v>2570</v>
      </c>
      <c r="M20" s="440">
        <v>2618</v>
      </c>
      <c r="N20" s="512">
        <f t="shared" si="7"/>
        <v>-48</v>
      </c>
      <c r="O20" s="512">
        <f t="shared" si="5"/>
        <v>-48000</v>
      </c>
      <c r="P20" s="512">
        <f t="shared" si="1"/>
        <v>-0.048</v>
      </c>
      <c r="Q20" s="180"/>
    </row>
    <row r="21" spans="1:17" ht="15.75" customHeight="1">
      <c r="A21" s="477">
        <v>12</v>
      </c>
      <c r="B21" s="478" t="s">
        <v>97</v>
      </c>
      <c r="C21" s="483">
        <v>4864834</v>
      </c>
      <c r="D21" s="46" t="s">
        <v>12</v>
      </c>
      <c r="E21" s="47" t="s">
        <v>354</v>
      </c>
      <c r="F21" s="492">
        <v>1000</v>
      </c>
      <c r="G21" s="439">
        <v>999088</v>
      </c>
      <c r="H21" s="440">
        <v>999091</v>
      </c>
      <c r="I21" s="512">
        <f t="shared" si="6"/>
        <v>-3</v>
      </c>
      <c r="J21" s="512">
        <f t="shared" si="3"/>
        <v>-3000</v>
      </c>
      <c r="K21" s="512">
        <f t="shared" si="0"/>
        <v>-0.003</v>
      </c>
      <c r="L21" s="439">
        <v>4431</v>
      </c>
      <c r="M21" s="440">
        <v>4437</v>
      </c>
      <c r="N21" s="512">
        <f t="shared" si="7"/>
        <v>-6</v>
      </c>
      <c r="O21" s="512">
        <f t="shared" si="5"/>
        <v>-6000</v>
      </c>
      <c r="P21" s="512">
        <f t="shared" si="1"/>
        <v>-0.006</v>
      </c>
      <c r="Q21" s="180"/>
    </row>
    <row r="22" spans="1:17" ht="15.75" customHeight="1">
      <c r="A22" s="477">
        <v>13</v>
      </c>
      <c r="B22" s="423" t="s">
        <v>98</v>
      </c>
      <c r="C22" s="483">
        <v>4864835</v>
      </c>
      <c r="D22" s="50" t="s">
        <v>12</v>
      </c>
      <c r="E22" s="47" t="s">
        <v>354</v>
      </c>
      <c r="F22" s="492">
        <v>1000</v>
      </c>
      <c r="G22" s="439">
        <v>248</v>
      </c>
      <c r="H22" s="440">
        <v>248</v>
      </c>
      <c r="I22" s="512">
        <f t="shared" si="6"/>
        <v>0</v>
      </c>
      <c r="J22" s="512">
        <f t="shared" si="3"/>
        <v>0</v>
      </c>
      <c r="K22" s="512">
        <f t="shared" si="0"/>
        <v>0</v>
      </c>
      <c r="L22" s="439">
        <v>1702</v>
      </c>
      <c r="M22" s="440">
        <v>1583</v>
      </c>
      <c r="N22" s="512">
        <f t="shared" si="7"/>
        <v>119</v>
      </c>
      <c r="O22" s="512">
        <f t="shared" si="5"/>
        <v>119000</v>
      </c>
      <c r="P22" s="512">
        <f t="shared" si="1"/>
        <v>0.119</v>
      </c>
      <c r="Q22" s="180"/>
    </row>
    <row r="23" spans="1:17" ht="15.75" customHeight="1">
      <c r="A23" s="477">
        <v>14</v>
      </c>
      <c r="B23" s="478" t="s">
        <v>99</v>
      </c>
      <c r="C23" s="483">
        <v>4864836</v>
      </c>
      <c r="D23" s="46" t="s">
        <v>12</v>
      </c>
      <c r="E23" s="47" t="s">
        <v>354</v>
      </c>
      <c r="F23" s="492">
        <v>1000</v>
      </c>
      <c r="G23" s="439">
        <v>999877</v>
      </c>
      <c r="H23" s="440">
        <v>999877</v>
      </c>
      <c r="I23" s="512">
        <f t="shared" si="6"/>
        <v>0</v>
      </c>
      <c r="J23" s="512">
        <f t="shared" si="3"/>
        <v>0</v>
      </c>
      <c r="K23" s="512">
        <f t="shared" si="0"/>
        <v>0</v>
      </c>
      <c r="L23" s="439">
        <v>16619</v>
      </c>
      <c r="M23" s="440">
        <v>16636</v>
      </c>
      <c r="N23" s="512">
        <f t="shared" si="7"/>
        <v>-17</v>
      </c>
      <c r="O23" s="512">
        <f t="shared" si="5"/>
        <v>-17000</v>
      </c>
      <c r="P23" s="512">
        <f t="shared" si="1"/>
        <v>-0.017</v>
      </c>
      <c r="Q23" s="180"/>
    </row>
    <row r="24" spans="1:17" ht="15.75" customHeight="1">
      <c r="A24" s="477">
        <v>15</v>
      </c>
      <c r="B24" s="478" t="s">
        <v>100</v>
      </c>
      <c r="C24" s="483">
        <v>4864837</v>
      </c>
      <c r="D24" s="46" t="s">
        <v>12</v>
      </c>
      <c r="E24" s="47" t="s">
        <v>354</v>
      </c>
      <c r="F24" s="492">
        <v>1000</v>
      </c>
      <c r="G24" s="439">
        <v>1551</v>
      </c>
      <c r="H24" s="440">
        <v>1551</v>
      </c>
      <c r="I24" s="512">
        <f t="shared" si="6"/>
        <v>0</v>
      </c>
      <c r="J24" s="512">
        <f t="shared" si="3"/>
        <v>0</v>
      </c>
      <c r="K24" s="512">
        <f t="shared" si="0"/>
        <v>0</v>
      </c>
      <c r="L24" s="439">
        <v>37381</v>
      </c>
      <c r="M24" s="440">
        <v>37396</v>
      </c>
      <c r="N24" s="512">
        <f t="shared" si="7"/>
        <v>-15</v>
      </c>
      <c r="O24" s="512">
        <f t="shared" si="5"/>
        <v>-15000</v>
      </c>
      <c r="P24" s="349">
        <f t="shared" si="1"/>
        <v>-0.015</v>
      </c>
      <c r="Q24" s="180"/>
    </row>
    <row r="25" spans="1:17" ht="15.75" customHeight="1">
      <c r="A25" s="477">
        <v>16</v>
      </c>
      <c r="B25" s="478" t="s">
        <v>101</v>
      </c>
      <c r="C25" s="483">
        <v>4864838</v>
      </c>
      <c r="D25" s="46" t="s">
        <v>12</v>
      </c>
      <c r="E25" s="47" t="s">
        <v>354</v>
      </c>
      <c r="F25" s="492">
        <v>1000</v>
      </c>
      <c r="G25" s="439">
        <v>258</v>
      </c>
      <c r="H25" s="440">
        <v>258</v>
      </c>
      <c r="I25" s="512">
        <f t="shared" si="6"/>
        <v>0</v>
      </c>
      <c r="J25" s="512">
        <f t="shared" si="3"/>
        <v>0</v>
      </c>
      <c r="K25" s="512">
        <f t="shared" si="0"/>
        <v>0</v>
      </c>
      <c r="L25" s="439">
        <v>27185</v>
      </c>
      <c r="M25" s="440">
        <v>26640</v>
      </c>
      <c r="N25" s="512">
        <f t="shared" si="7"/>
        <v>545</v>
      </c>
      <c r="O25" s="512">
        <f t="shared" si="5"/>
        <v>545000</v>
      </c>
      <c r="P25" s="512">
        <f t="shared" si="1"/>
        <v>0.545</v>
      </c>
      <c r="Q25" s="180"/>
    </row>
    <row r="26" spans="1:17" ht="15.75" customHeight="1">
      <c r="A26" s="477">
        <v>17</v>
      </c>
      <c r="B26" s="478" t="s">
        <v>124</v>
      </c>
      <c r="C26" s="483">
        <v>4864839</v>
      </c>
      <c r="D26" s="46" t="s">
        <v>12</v>
      </c>
      <c r="E26" s="47" t="s">
        <v>354</v>
      </c>
      <c r="F26" s="492">
        <v>1000</v>
      </c>
      <c r="G26" s="439">
        <v>1471</v>
      </c>
      <c r="H26" s="440">
        <v>1471</v>
      </c>
      <c r="I26" s="512">
        <f t="shared" si="6"/>
        <v>0</v>
      </c>
      <c r="J26" s="512">
        <f t="shared" si="3"/>
        <v>0</v>
      </c>
      <c r="K26" s="512">
        <f t="shared" si="0"/>
        <v>0</v>
      </c>
      <c r="L26" s="439">
        <v>9228</v>
      </c>
      <c r="M26" s="440">
        <v>9063</v>
      </c>
      <c r="N26" s="512">
        <f t="shared" si="7"/>
        <v>165</v>
      </c>
      <c r="O26" s="512">
        <f t="shared" si="5"/>
        <v>165000</v>
      </c>
      <c r="P26" s="512">
        <f t="shared" si="1"/>
        <v>0.165</v>
      </c>
      <c r="Q26" s="180"/>
    </row>
    <row r="27" spans="1:17" ht="15.75" customHeight="1">
      <c r="A27" s="477">
        <v>18</v>
      </c>
      <c r="B27" s="478" t="s">
        <v>127</v>
      </c>
      <c r="C27" s="483">
        <v>4864788</v>
      </c>
      <c r="D27" s="46" t="s">
        <v>12</v>
      </c>
      <c r="E27" s="47" t="s">
        <v>354</v>
      </c>
      <c r="F27" s="492">
        <v>100</v>
      </c>
      <c r="G27" s="439">
        <v>6865</v>
      </c>
      <c r="H27" s="440">
        <v>6860</v>
      </c>
      <c r="I27" s="512">
        <f t="shared" si="6"/>
        <v>5</v>
      </c>
      <c r="J27" s="512">
        <f t="shared" si="3"/>
        <v>500</v>
      </c>
      <c r="K27" s="512">
        <f t="shared" si="0"/>
        <v>0.0005</v>
      </c>
      <c r="L27" s="439">
        <v>187</v>
      </c>
      <c r="M27" s="440">
        <v>182</v>
      </c>
      <c r="N27" s="512">
        <f t="shared" si="7"/>
        <v>5</v>
      </c>
      <c r="O27" s="512">
        <f t="shared" si="5"/>
        <v>500</v>
      </c>
      <c r="P27" s="512">
        <f t="shared" si="1"/>
        <v>0.0005</v>
      </c>
      <c r="Q27" s="180"/>
    </row>
    <row r="28" spans="1:17" ht="15.75" customHeight="1">
      <c r="A28" s="477">
        <v>19</v>
      </c>
      <c r="B28" s="478" t="s">
        <v>125</v>
      </c>
      <c r="C28" s="483">
        <v>4864883</v>
      </c>
      <c r="D28" s="46" t="s">
        <v>12</v>
      </c>
      <c r="E28" s="47" t="s">
        <v>354</v>
      </c>
      <c r="F28" s="492">
        <v>1000</v>
      </c>
      <c r="G28" s="439">
        <v>998580</v>
      </c>
      <c r="H28" s="440">
        <v>998580</v>
      </c>
      <c r="I28" s="512">
        <f t="shared" si="6"/>
        <v>0</v>
      </c>
      <c r="J28" s="512">
        <f t="shared" si="3"/>
        <v>0</v>
      </c>
      <c r="K28" s="512">
        <f t="shared" si="0"/>
        <v>0</v>
      </c>
      <c r="L28" s="439">
        <v>13834</v>
      </c>
      <c r="M28" s="440">
        <v>13711</v>
      </c>
      <c r="N28" s="512">
        <f t="shared" si="7"/>
        <v>123</v>
      </c>
      <c r="O28" s="512">
        <f t="shared" si="5"/>
        <v>123000</v>
      </c>
      <c r="P28" s="512">
        <f t="shared" si="1"/>
        <v>0.123</v>
      </c>
      <c r="Q28" s="180"/>
    </row>
    <row r="29" spans="1:17" ht="15.75" customHeight="1">
      <c r="A29" s="477"/>
      <c r="B29" s="480" t="s">
        <v>102</v>
      </c>
      <c r="C29" s="483"/>
      <c r="D29" s="46"/>
      <c r="E29" s="46"/>
      <c r="F29" s="492"/>
      <c r="G29" s="439"/>
      <c r="H29" s="440"/>
      <c r="I29" s="21"/>
      <c r="J29" s="21"/>
      <c r="K29" s="239"/>
      <c r="L29" s="100"/>
      <c r="M29" s="21"/>
      <c r="N29" s="21"/>
      <c r="O29" s="21"/>
      <c r="P29" s="239"/>
      <c r="Q29" s="180"/>
    </row>
    <row r="30" spans="1:17" ht="15.75" customHeight="1">
      <c r="A30" s="477">
        <v>20</v>
      </c>
      <c r="B30" s="478" t="s">
        <v>103</v>
      </c>
      <c r="C30" s="483">
        <v>4865041</v>
      </c>
      <c r="D30" s="46" t="s">
        <v>12</v>
      </c>
      <c r="E30" s="47" t="s">
        <v>354</v>
      </c>
      <c r="F30" s="492">
        <v>1100</v>
      </c>
      <c r="G30" s="439">
        <v>999998</v>
      </c>
      <c r="H30" s="440">
        <v>999998</v>
      </c>
      <c r="I30" s="512">
        <f t="shared" si="6"/>
        <v>0</v>
      </c>
      <c r="J30" s="512">
        <f t="shared" si="3"/>
        <v>0</v>
      </c>
      <c r="K30" s="512">
        <f t="shared" si="0"/>
        <v>0</v>
      </c>
      <c r="L30" s="439">
        <v>726586</v>
      </c>
      <c r="M30" s="440">
        <v>730094</v>
      </c>
      <c r="N30" s="512">
        <f t="shared" si="7"/>
        <v>-3508</v>
      </c>
      <c r="O30" s="512">
        <f t="shared" si="5"/>
        <v>-3858800</v>
      </c>
      <c r="P30" s="512">
        <f t="shared" si="1"/>
        <v>-3.8588</v>
      </c>
      <c r="Q30" s="180"/>
    </row>
    <row r="31" spans="1:17" ht="15.75" customHeight="1">
      <c r="A31" s="477">
        <v>21</v>
      </c>
      <c r="B31" s="478" t="s">
        <v>104</v>
      </c>
      <c r="C31" s="483">
        <v>4865042</v>
      </c>
      <c r="D31" s="46" t="s">
        <v>12</v>
      </c>
      <c r="E31" s="47" t="s">
        <v>354</v>
      </c>
      <c r="F31" s="492">
        <v>1100</v>
      </c>
      <c r="G31" s="439">
        <v>999998</v>
      </c>
      <c r="H31" s="440">
        <v>999998</v>
      </c>
      <c r="I31" s="512">
        <f t="shared" si="6"/>
        <v>0</v>
      </c>
      <c r="J31" s="512">
        <f t="shared" si="3"/>
        <v>0</v>
      </c>
      <c r="K31" s="512">
        <f t="shared" si="0"/>
        <v>0</v>
      </c>
      <c r="L31" s="439">
        <v>766214</v>
      </c>
      <c r="M31" s="440">
        <v>769651</v>
      </c>
      <c r="N31" s="512">
        <f t="shared" si="7"/>
        <v>-3437</v>
      </c>
      <c r="O31" s="512">
        <f t="shared" si="5"/>
        <v>-3780700</v>
      </c>
      <c r="P31" s="512">
        <f t="shared" si="1"/>
        <v>-3.7807</v>
      </c>
      <c r="Q31" s="180"/>
    </row>
    <row r="32" spans="1:17" ht="15.75" customHeight="1">
      <c r="A32" s="477">
        <v>22</v>
      </c>
      <c r="B32" s="478" t="s">
        <v>375</v>
      </c>
      <c r="C32" s="483">
        <v>4864943</v>
      </c>
      <c r="D32" s="46" t="s">
        <v>12</v>
      </c>
      <c r="E32" s="47" t="s">
        <v>354</v>
      </c>
      <c r="F32" s="492">
        <v>1000</v>
      </c>
      <c r="G32" s="439">
        <v>986563</v>
      </c>
      <c r="H32" s="440">
        <v>986584</v>
      </c>
      <c r="I32" s="512">
        <f>G32-H32</f>
        <v>-21</v>
      </c>
      <c r="J32" s="512">
        <f>$F32*I32</f>
        <v>-21000</v>
      </c>
      <c r="K32" s="512">
        <f>J32/1000000</f>
        <v>-0.021</v>
      </c>
      <c r="L32" s="439">
        <v>9099</v>
      </c>
      <c r="M32" s="440">
        <v>9112</v>
      </c>
      <c r="N32" s="512">
        <f>L32-M32</f>
        <v>-13</v>
      </c>
      <c r="O32" s="512">
        <f>$F32*N32</f>
        <v>-13000</v>
      </c>
      <c r="P32" s="512">
        <f>O32/1000000</f>
        <v>-0.013</v>
      </c>
      <c r="Q32" s="180"/>
    </row>
    <row r="33" spans="1:17" ht="15.75" customHeight="1">
      <c r="A33" s="477"/>
      <c r="B33" s="480" t="s">
        <v>34</v>
      </c>
      <c r="C33" s="483"/>
      <c r="D33" s="46"/>
      <c r="E33" s="46"/>
      <c r="F33" s="492"/>
      <c r="G33" s="439"/>
      <c r="H33" s="440"/>
      <c r="I33" s="512"/>
      <c r="J33" s="512"/>
      <c r="K33" s="239">
        <f>SUM(K17:K32)</f>
        <v>-0.0235</v>
      </c>
      <c r="L33" s="513"/>
      <c r="M33" s="512"/>
      <c r="N33" s="512"/>
      <c r="O33" s="512"/>
      <c r="P33" s="239">
        <f>SUM(P17:P32)</f>
        <v>-6.634</v>
      </c>
      <c r="Q33" s="180"/>
    </row>
    <row r="34" spans="1:17" ht="15.75" customHeight="1">
      <c r="A34" s="477">
        <v>23</v>
      </c>
      <c r="B34" s="478" t="s">
        <v>105</v>
      </c>
      <c r="C34" s="483">
        <v>4864910</v>
      </c>
      <c r="D34" s="46" t="s">
        <v>12</v>
      </c>
      <c r="E34" s="47" t="s">
        <v>354</v>
      </c>
      <c r="F34" s="492">
        <v>-1000</v>
      </c>
      <c r="G34" s="439">
        <v>958251</v>
      </c>
      <c r="H34" s="440">
        <v>958251</v>
      </c>
      <c r="I34" s="512">
        <f t="shared" si="6"/>
        <v>0</v>
      </c>
      <c r="J34" s="512">
        <f t="shared" si="3"/>
        <v>0</v>
      </c>
      <c r="K34" s="512">
        <f t="shared" si="0"/>
        <v>0</v>
      </c>
      <c r="L34" s="439">
        <v>949767</v>
      </c>
      <c r="M34" s="440">
        <v>952631</v>
      </c>
      <c r="N34" s="512">
        <f t="shared" si="7"/>
        <v>-2864</v>
      </c>
      <c r="O34" s="512">
        <f t="shared" si="5"/>
        <v>2864000</v>
      </c>
      <c r="P34" s="512">
        <f t="shared" si="1"/>
        <v>2.864</v>
      </c>
      <c r="Q34" s="180"/>
    </row>
    <row r="35" spans="1:17" ht="15.75" customHeight="1">
      <c r="A35" s="477">
        <v>24</v>
      </c>
      <c r="B35" s="478" t="s">
        <v>106</v>
      </c>
      <c r="C35" s="483">
        <v>4864911</v>
      </c>
      <c r="D35" s="46" t="s">
        <v>12</v>
      </c>
      <c r="E35" s="47" t="s">
        <v>354</v>
      </c>
      <c r="F35" s="492">
        <v>-1000</v>
      </c>
      <c r="G35" s="439">
        <v>968863</v>
      </c>
      <c r="H35" s="440">
        <v>968856</v>
      </c>
      <c r="I35" s="512">
        <f t="shared" si="6"/>
        <v>7</v>
      </c>
      <c r="J35" s="512">
        <f t="shared" si="3"/>
        <v>-7000</v>
      </c>
      <c r="K35" s="512">
        <f t="shared" si="0"/>
        <v>-0.007</v>
      </c>
      <c r="L35" s="439">
        <v>955926</v>
      </c>
      <c r="M35" s="440">
        <v>957247</v>
      </c>
      <c r="N35" s="512">
        <f t="shared" si="7"/>
        <v>-1321</v>
      </c>
      <c r="O35" s="512">
        <f t="shared" si="5"/>
        <v>1321000</v>
      </c>
      <c r="P35" s="512">
        <f t="shared" si="1"/>
        <v>1.321</v>
      </c>
      <c r="Q35" s="180"/>
    </row>
    <row r="36" spans="1:17" ht="15.75" customHeight="1">
      <c r="A36" s="477">
        <v>25</v>
      </c>
      <c r="B36" s="531" t="s">
        <v>148</v>
      </c>
      <c r="C36" s="493">
        <v>4902528</v>
      </c>
      <c r="D36" s="13" t="s">
        <v>12</v>
      </c>
      <c r="E36" s="47" t="s">
        <v>354</v>
      </c>
      <c r="F36" s="493">
        <v>300</v>
      </c>
      <c r="G36" s="439">
        <v>23</v>
      </c>
      <c r="H36" s="440">
        <v>7</v>
      </c>
      <c r="I36" s="512">
        <f>G36-H36</f>
        <v>16</v>
      </c>
      <c r="J36" s="512">
        <f>$F36*I36</f>
        <v>4800</v>
      </c>
      <c r="K36" s="512">
        <f>J36/1000000</f>
        <v>0.0048</v>
      </c>
      <c r="L36" s="439">
        <v>382</v>
      </c>
      <c r="M36" s="440">
        <v>302</v>
      </c>
      <c r="N36" s="512">
        <f>L36-M36</f>
        <v>80</v>
      </c>
      <c r="O36" s="512">
        <f>$F36*N36</f>
        <v>24000</v>
      </c>
      <c r="P36" s="512">
        <f>O36/1000000</f>
        <v>0.024</v>
      </c>
      <c r="Q36" s="551"/>
    </row>
    <row r="37" spans="1:17" ht="15.75" customHeight="1">
      <c r="A37" s="477"/>
      <c r="B37" s="480" t="s">
        <v>28</v>
      </c>
      <c r="C37" s="483"/>
      <c r="D37" s="46"/>
      <c r="E37" s="46"/>
      <c r="F37" s="492"/>
      <c r="G37" s="439"/>
      <c r="H37" s="440"/>
      <c r="I37" s="512"/>
      <c r="J37" s="512"/>
      <c r="K37" s="512"/>
      <c r="L37" s="513"/>
      <c r="M37" s="512"/>
      <c r="N37" s="512"/>
      <c r="O37" s="512"/>
      <c r="P37" s="512"/>
      <c r="Q37" s="180"/>
    </row>
    <row r="38" spans="1:17" ht="15">
      <c r="A38" s="477">
        <v>26</v>
      </c>
      <c r="B38" s="423" t="s">
        <v>48</v>
      </c>
      <c r="C38" s="483">
        <v>5128409</v>
      </c>
      <c r="D38" s="50" t="s">
        <v>12</v>
      </c>
      <c r="E38" s="47" t="s">
        <v>354</v>
      </c>
      <c r="F38" s="492">
        <v>1000</v>
      </c>
      <c r="G38" s="442">
        <v>140</v>
      </c>
      <c r="H38" s="443">
        <v>140</v>
      </c>
      <c r="I38" s="349">
        <f>G38-H38</f>
        <v>0</v>
      </c>
      <c r="J38" s="349">
        <f t="shared" si="3"/>
        <v>0</v>
      </c>
      <c r="K38" s="349">
        <f t="shared" si="0"/>
        <v>0</v>
      </c>
      <c r="L38" s="442">
        <v>5717</v>
      </c>
      <c r="M38" s="443">
        <v>5267</v>
      </c>
      <c r="N38" s="349">
        <f>L38-M38</f>
        <v>450</v>
      </c>
      <c r="O38" s="349">
        <f t="shared" si="5"/>
        <v>450000</v>
      </c>
      <c r="P38" s="349">
        <f t="shared" si="1"/>
        <v>0.45</v>
      </c>
      <c r="Q38" s="575"/>
    </row>
    <row r="39" spans="1:17" ht="15.75" customHeight="1">
      <c r="A39" s="477"/>
      <c r="B39" s="480" t="s">
        <v>107</v>
      </c>
      <c r="C39" s="483"/>
      <c r="D39" s="46"/>
      <c r="E39" s="46"/>
      <c r="F39" s="492"/>
      <c r="G39" s="439"/>
      <c r="H39" s="440"/>
      <c r="I39" s="512"/>
      <c r="J39" s="512"/>
      <c r="K39" s="512"/>
      <c r="L39" s="513"/>
      <c r="M39" s="512"/>
      <c r="N39" s="512"/>
      <c r="O39" s="512"/>
      <c r="P39" s="512"/>
      <c r="Q39" s="180"/>
    </row>
    <row r="40" spans="1:17" s="728" customFormat="1" ht="15.75" customHeight="1">
      <c r="A40" s="477">
        <v>27</v>
      </c>
      <c r="B40" s="478" t="s">
        <v>108</v>
      </c>
      <c r="C40" s="483">
        <v>4864962</v>
      </c>
      <c r="D40" s="46" t="s">
        <v>12</v>
      </c>
      <c r="E40" s="47" t="s">
        <v>354</v>
      </c>
      <c r="F40" s="492">
        <v>-1000</v>
      </c>
      <c r="G40" s="442">
        <v>44254</v>
      </c>
      <c r="H40" s="443">
        <v>44254</v>
      </c>
      <c r="I40" s="349">
        <f t="shared" si="6"/>
        <v>0</v>
      </c>
      <c r="J40" s="349">
        <f t="shared" si="3"/>
        <v>0</v>
      </c>
      <c r="K40" s="349">
        <f t="shared" si="0"/>
        <v>0</v>
      </c>
      <c r="L40" s="442">
        <v>973685</v>
      </c>
      <c r="M40" s="443">
        <v>973470</v>
      </c>
      <c r="N40" s="349">
        <f t="shared" si="7"/>
        <v>215</v>
      </c>
      <c r="O40" s="349">
        <f t="shared" si="5"/>
        <v>-215000</v>
      </c>
      <c r="P40" s="349">
        <f t="shared" si="1"/>
        <v>-0.215</v>
      </c>
      <c r="Q40" s="738"/>
    </row>
    <row r="41" spans="1:17" ht="15.75" customHeight="1">
      <c r="A41" s="477">
        <v>28</v>
      </c>
      <c r="B41" s="478" t="s">
        <v>109</v>
      </c>
      <c r="C41" s="483">
        <v>4865033</v>
      </c>
      <c r="D41" s="46" t="s">
        <v>12</v>
      </c>
      <c r="E41" s="47" t="s">
        <v>354</v>
      </c>
      <c r="F41" s="492">
        <v>-1000</v>
      </c>
      <c r="G41" s="439">
        <v>23987</v>
      </c>
      <c r="H41" s="440">
        <v>23987</v>
      </c>
      <c r="I41" s="512">
        <f t="shared" si="6"/>
        <v>0</v>
      </c>
      <c r="J41" s="512">
        <f t="shared" si="3"/>
        <v>0</v>
      </c>
      <c r="K41" s="512">
        <f t="shared" si="0"/>
        <v>0</v>
      </c>
      <c r="L41" s="439">
        <v>969191</v>
      </c>
      <c r="M41" s="440">
        <v>968426</v>
      </c>
      <c r="N41" s="512">
        <f t="shared" si="7"/>
        <v>765</v>
      </c>
      <c r="O41" s="512">
        <f t="shared" si="5"/>
        <v>-765000</v>
      </c>
      <c r="P41" s="512">
        <f t="shared" si="1"/>
        <v>-0.765</v>
      </c>
      <c r="Q41" s="180"/>
    </row>
    <row r="42" spans="1:17" ht="15.75" customHeight="1">
      <c r="A42" s="477">
        <v>29</v>
      </c>
      <c r="B42" s="478" t="s">
        <v>110</v>
      </c>
      <c r="C42" s="483">
        <v>5128420</v>
      </c>
      <c r="D42" s="46" t="s">
        <v>12</v>
      </c>
      <c r="E42" s="47" t="s">
        <v>354</v>
      </c>
      <c r="F42" s="492">
        <v>-1000</v>
      </c>
      <c r="G42" s="439">
        <v>995496</v>
      </c>
      <c r="H42" s="440">
        <v>995475</v>
      </c>
      <c r="I42" s="512">
        <f>G42-H42</f>
        <v>21</v>
      </c>
      <c r="J42" s="512">
        <f t="shared" si="3"/>
        <v>-21000</v>
      </c>
      <c r="K42" s="512">
        <f t="shared" si="0"/>
        <v>-0.021</v>
      </c>
      <c r="L42" s="439">
        <v>996463</v>
      </c>
      <c r="M42" s="440">
        <v>996584</v>
      </c>
      <c r="N42" s="512">
        <f>L42-M42</f>
        <v>-121</v>
      </c>
      <c r="O42" s="512">
        <f t="shared" si="5"/>
        <v>121000</v>
      </c>
      <c r="P42" s="512">
        <f t="shared" si="1"/>
        <v>0.121</v>
      </c>
      <c r="Q42" s="569"/>
    </row>
    <row r="43" spans="1:17" ht="15.75" customHeight="1">
      <c r="A43" s="477">
        <v>30</v>
      </c>
      <c r="B43" s="423" t="s">
        <v>111</v>
      </c>
      <c r="C43" s="483">
        <v>4864935</v>
      </c>
      <c r="D43" s="46" t="s">
        <v>12</v>
      </c>
      <c r="E43" s="47" t="s">
        <v>354</v>
      </c>
      <c r="F43" s="492">
        <v>-1000</v>
      </c>
      <c r="G43" s="439">
        <v>975611</v>
      </c>
      <c r="H43" s="440">
        <v>975610</v>
      </c>
      <c r="I43" s="512">
        <f t="shared" si="6"/>
        <v>1</v>
      </c>
      <c r="J43" s="512">
        <f t="shared" si="3"/>
        <v>-1000</v>
      </c>
      <c r="K43" s="512">
        <f t="shared" si="0"/>
        <v>-0.001</v>
      </c>
      <c r="L43" s="439">
        <v>992628</v>
      </c>
      <c r="M43" s="440">
        <v>992345</v>
      </c>
      <c r="N43" s="512">
        <f t="shared" si="7"/>
        <v>283</v>
      </c>
      <c r="O43" s="512">
        <f t="shared" si="5"/>
        <v>-283000</v>
      </c>
      <c r="P43" s="512">
        <f t="shared" si="1"/>
        <v>-0.283</v>
      </c>
      <c r="Q43" s="226"/>
    </row>
    <row r="44" spans="1:17" ht="15.75" customHeight="1">
      <c r="A44" s="477"/>
      <c r="B44" s="480" t="s">
        <v>430</v>
      </c>
      <c r="C44" s="483"/>
      <c r="D44" s="46"/>
      <c r="E44" s="47"/>
      <c r="F44" s="492"/>
      <c r="G44" s="439"/>
      <c r="H44" s="440"/>
      <c r="I44" s="512"/>
      <c r="J44" s="512"/>
      <c r="K44" s="512"/>
      <c r="L44" s="439"/>
      <c r="M44" s="440"/>
      <c r="N44" s="512"/>
      <c r="O44" s="512"/>
      <c r="P44" s="512"/>
      <c r="Q44" s="226"/>
    </row>
    <row r="45" spans="1:17" ht="15.75" customHeight="1">
      <c r="A45" s="477">
        <v>31</v>
      </c>
      <c r="B45" s="478" t="s">
        <v>108</v>
      </c>
      <c r="C45" s="483">
        <v>4865002</v>
      </c>
      <c r="D45" s="46" t="s">
        <v>12</v>
      </c>
      <c r="E45" s="47" t="s">
        <v>354</v>
      </c>
      <c r="F45" s="492">
        <v>2000</v>
      </c>
      <c r="G45" s="439">
        <v>37</v>
      </c>
      <c r="H45" s="440">
        <v>0</v>
      </c>
      <c r="I45" s="512">
        <f>G45-H45</f>
        <v>37</v>
      </c>
      <c r="J45" s="512">
        <f t="shared" si="3"/>
        <v>74000</v>
      </c>
      <c r="K45" s="512">
        <f t="shared" si="0"/>
        <v>0.074</v>
      </c>
      <c r="L45" s="439">
        <v>999851</v>
      </c>
      <c r="M45" s="440">
        <v>1000000</v>
      </c>
      <c r="N45" s="512">
        <f>L45-M45</f>
        <v>-149</v>
      </c>
      <c r="O45" s="512">
        <f t="shared" si="5"/>
        <v>-298000</v>
      </c>
      <c r="P45" s="512">
        <f t="shared" si="1"/>
        <v>-0.298</v>
      </c>
      <c r="Q45" s="226"/>
    </row>
    <row r="46" spans="1:17" ht="15.75" customHeight="1">
      <c r="A46" s="477"/>
      <c r="B46" s="480" t="s">
        <v>44</v>
      </c>
      <c r="C46" s="483"/>
      <c r="D46" s="46"/>
      <c r="E46" s="46"/>
      <c r="F46" s="492"/>
      <c r="G46" s="439"/>
      <c r="H46" s="440"/>
      <c r="I46" s="512"/>
      <c r="J46" s="512"/>
      <c r="K46" s="512"/>
      <c r="L46" s="513"/>
      <c r="M46" s="512"/>
      <c r="N46" s="512"/>
      <c r="O46" s="512"/>
      <c r="P46" s="512"/>
      <c r="Q46" s="180"/>
    </row>
    <row r="47" spans="1:17" ht="15.75" customHeight="1">
      <c r="A47" s="477"/>
      <c r="B47" s="479" t="s">
        <v>18</v>
      </c>
      <c r="C47" s="483"/>
      <c r="D47" s="50"/>
      <c r="E47" s="50"/>
      <c r="F47" s="492"/>
      <c r="G47" s="439"/>
      <c r="H47" s="440"/>
      <c r="I47" s="512"/>
      <c r="J47" s="512"/>
      <c r="K47" s="512"/>
      <c r="L47" s="513"/>
      <c r="M47" s="512"/>
      <c r="N47" s="512"/>
      <c r="O47" s="512"/>
      <c r="P47" s="512"/>
      <c r="Q47" s="180"/>
    </row>
    <row r="48" spans="1:17" ht="15.75" customHeight="1">
      <c r="A48" s="477">
        <v>32</v>
      </c>
      <c r="B48" s="478" t="s">
        <v>19</v>
      </c>
      <c r="C48" s="483">
        <v>4864808</v>
      </c>
      <c r="D48" s="46" t="s">
        <v>12</v>
      </c>
      <c r="E48" s="47" t="s">
        <v>354</v>
      </c>
      <c r="F48" s="492">
        <v>200</v>
      </c>
      <c r="G48" s="439">
        <v>3903</v>
      </c>
      <c r="H48" s="440">
        <v>3903</v>
      </c>
      <c r="I48" s="512">
        <f>G48-H48</f>
        <v>0</v>
      </c>
      <c r="J48" s="512">
        <f>$F48*I48</f>
        <v>0</v>
      </c>
      <c r="K48" s="512">
        <f>J48/1000000</f>
        <v>0</v>
      </c>
      <c r="L48" s="439">
        <v>15097</v>
      </c>
      <c r="M48" s="440">
        <v>14137</v>
      </c>
      <c r="N48" s="512">
        <f>L48-M48</f>
        <v>960</v>
      </c>
      <c r="O48" s="512">
        <f>$F48*N48</f>
        <v>192000</v>
      </c>
      <c r="P48" s="512">
        <f>O48/1000000</f>
        <v>0.192</v>
      </c>
      <c r="Q48" s="568"/>
    </row>
    <row r="49" spans="1:17" ht="15.75" customHeight="1">
      <c r="A49" s="477">
        <v>33</v>
      </c>
      <c r="B49" s="478" t="s">
        <v>20</v>
      </c>
      <c r="C49" s="483">
        <v>4864841</v>
      </c>
      <c r="D49" s="46" t="s">
        <v>12</v>
      </c>
      <c r="E49" s="47" t="s">
        <v>354</v>
      </c>
      <c r="F49" s="492">
        <v>1000</v>
      </c>
      <c r="G49" s="439">
        <v>15809</v>
      </c>
      <c r="H49" s="440">
        <v>15809</v>
      </c>
      <c r="I49" s="512">
        <f t="shared" si="6"/>
        <v>0</v>
      </c>
      <c r="J49" s="512">
        <f t="shared" si="3"/>
        <v>0</v>
      </c>
      <c r="K49" s="512">
        <f t="shared" si="0"/>
        <v>0</v>
      </c>
      <c r="L49" s="439">
        <v>34821</v>
      </c>
      <c r="M49" s="440">
        <v>34218</v>
      </c>
      <c r="N49" s="512">
        <f t="shared" si="7"/>
        <v>603</v>
      </c>
      <c r="O49" s="512">
        <f t="shared" si="5"/>
        <v>603000</v>
      </c>
      <c r="P49" s="512">
        <f t="shared" si="1"/>
        <v>0.603</v>
      </c>
      <c r="Q49" s="180"/>
    </row>
    <row r="50" spans="1:17" ht="15.75" customHeight="1">
      <c r="A50" s="477"/>
      <c r="B50" s="480" t="s">
        <v>121</v>
      </c>
      <c r="C50" s="483"/>
      <c r="D50" s="46"/>
      <c r="E50" s="46"/>
      <c r="F50" s="492"/>
      <c r="G50" s="439"/>
      <c r="H50" s="440"/>
      <c r="I50" s="512"/>
      <c r="J50" s="512"/>
      <c r="K50" s="512"/>
      <c r="L50" s="513"/>
      <c r="M50" s="512"/>
      <c r="N50" s="512"/>
      <c r="O50" s="512"/>
      <c r="P50" s="512"/>
      <c r="Q50" s="180"/>
    </row>
    <row r="51" spans="1:17" ht="15.75" customHeight="1">
      <c r="A51" s="477">
        <v>34</v>
      </c>
      <c r="B51" s="478" t="s">
        <v>122</v>
      </c>
      <c r="C51" s="483">
        <v>4865134</v>
      </c>
      <c r="D51" s="46" t="s">
        <v>12</v>
      </c>
      <c r="E51" s="47" t="s">
        <v>354</v>
      </c>
      <c r="F51" s="492">
        <v>100</v>
      </c>
      <c r="G51" s="439">
        <v>105011</v>
      </c>
      <c r="H51" s="440">
        <v>105567</v>
      </c>
      <c r="I51" s="512">
        <f t="shared" si="6"/>
        <v>-556</v>
      </c>
      <c r="J51" s="512">
        <f t="shared" si="3"/>
        <v>-55600</v>
      </c>
      <c r="K51" s="512">
        <f t="shared" si="0"/>
        <v>-0.0556</v>
      </c>
      <c r="L51" s="439">
        <v>1595</v>
      </c>
      <c r="M51" s="440">
        <v>1602</v>
      </c>
      <c r="N51" s="512">
        <f t="shared" si="7"/>
        <v>-7</v>
      </c>
      <c r="O51" s="512">
        <f t="shared" si="5"/>
        <v>-700</v>
      </c>
      <c r="P51" s="512">
        <f t="shared" si="1"/>
        <v>-0.0007</v>
      </c>
      <c r="Q51" s="180"/>
    </row>
    <row r="52" spans="1:17" ht="15.75" customHeight="1" thickBot="1">
      <c r="A52" s="462">
        <v>35</v>
      </c>
      <c r="B52" s="424" t="s">
        <v>123</v>
      </c>
      <c r="C52" s="484">
        <v>4865135</v>
      </c>
      <c r="D52" s="55" t="s">
        <v>12</v>
      </c>
      <c r="E52" s="53" t="s">
        <v>354</v>
      </c>
      <c r="F52" s="494">
        <v>100</v>
      </c>
      <c r="G52" s="445">
        <v>141939</v>
      </c>
      <c r="H52" s="445">
        <v>133281</v>
      </c>
      <c r="I52" s="514">
        <f t="shared" si="6"/>
        <v>8658</v>
      </c>
      <c r="J52" s="514">
        <f t="shared" si="3"/>
        <v>865800</v>
      </c>
      <c r="K52" s="761">
        <f t="shared" si="0"/>
        <v>0.8658</v>
      </c>
      <c r="L52" s="445">
        <v>4522</v>
      </c>
      <c r="M52" s="445">
        <v>4298</v>
      </c>
      <c r="N52" s="514">
        <f t="shared" si="7"/>
        <v>224</v>
      </c>
      <c r="O52" s="514">
        <f t="shared" si="5"/>
        <v>22400</v>
      </c>
      <c r="P52" s="761">
        <f t="shared" si="1"/>
        <v>0.0224</v>
      </c>
      <c r="Q52" s="180"/>
    </row>
    <row r="53" spans="2:16" ht="17.25" thickTop="1">
      <c r="B53" s="17" t="s">
        <v>142</v>
      </c>
      <c r="F53" s="240"/>
      <c r="I53" s="18"/>
      <c r="J53" s="18"/>
      <c r="K53" s="520">
        <f>SUM(K8:K52)-K33</f>
        <v>0.8365</v>
      </c>
      <c r="N53" s="18"/>
      <c r="O53" s="18"/>
      <c r="P53" s="520">
        <f>SUM(P8:P52)-P33</f>
        <v>-2.5306000000000033</v>
      </c>
    </row>
    <row r="54" spans="2:16" ht="9" customHeight="1">
      <c r="B54" s="17"/>
      <c r="F54" s="240"/>
      <c r="I54" s="18"/>
      <c r="J54" s="18"/>
      <c r="K54" s="33"/>
      <c r="N54" s="18"/>
      <c r="O54" s="18"/>
      <c r="P54" s="33"/>
    </row>
    <row r="55" spans="2:16" ht="16.5">
      <c r="B55" s="17" t="s">
        <v>143</v>
      </c>
      <c r="F55" s="240"/>
      <c r="I55" s="18"/>
      <c r="J55" s="18"/>
      <c r="K55" s="520">
        <f>SUM(K53:K54)</f>
        <v>0.8365</v>
      </c>
      <c r="N55" s="18"/>
      <c r="O55" s="18"/>
      <c r="P55" s="520">
        <f>SUM(P53:P54)</f>
        <v>-2.5306000000000033</v>
      </c>
    </row>
    <row r="56" ht="15">
      <c r="F56" s="240"/>
    </row>
    <row r="57" spans="6:17" ht="15">
      <c r="F57" s="240"/>
      <c r="Q57" s="307" t="str">
        <f>NDPL!$Q$1</f>
        <v>AUGUST-2014</v>
      </c>
    </row>
    <row r="58" ht="15">
      <c r="F58" s="240"/>
    </row>
    <row r="59" spans="6:17" ht="15">
      <c r="F59" s="240"/>
      <c r="Q59" s="307"/>
    </row>
    <row r="60" spans="1:16" ht="18.75" thickBot="1">
      <c r="A60" s="107" t="s">
        <v>253</v>
      </c>
      <c r="F60" s="240"/>
      <c r="G60" s="7"/>
      <c r="H60" s="7"/>
      <c r="I60" s="56" t="s">
        <v>7</v>
      </c>
      <c r="J60" s="19"/>
      <c r="K60" s="19"/>
      <c r="L60" s="19"/>
      <c r="M60" s="19"/>
      <c r="N60" s="56" t="s">
        <v>407</v>
      </c>
      <c r="O60" s="19"/>
      <c r="P60" s="19"/>
    </row>
    <row r="61" spans="1:17" ht="39.75" thickBot="1" thickTop="1">
      <c r="A61" s="41" t="s">
        <v>8</v>
      </c>
      <c r="B61" s="38" t="s">
        <v>9</v>
      </c>
      <c r="C61" s="39" t="s">
        <v>1</v>
      </c>
      <c r="D61" s="39" t="s">
        <v>2</v>
      </c>
      <c r="E61" s="39" t="s">
        <v>3</v>
      </c>
      <c r="F61" s="39" t="s">
        <v>10</v>
      </c>
      <c r="G61" s="41" t="str">
        <f>NDPL!G5</f>
        <v>FINAL READING 01/09/2014</v>
      </c>
      <c r="H61" s="39" t="str">
        <f>NDPL!H5</f>
        <v>INTIAL READING 01/08/2014</v>
      </c>
      <c r="I61" s="39" t="s">
        <v>4</v>
      </c>
      <c r="J61" s="39" t="s">
        <v>5</v>
      </c>
      <c r="K61" s="39" t="s">
        <v>6</v>
      </c>
      <c r="L61" s="41" t="str">
        <f>NDPL!G5</f>
        <v>FINAL READING 01/09/2014</v>
      </c>
      <c r="M61" s="39" t="str">
        <f>NDPL!H5</f>
        <v>INTIAL READING 01/08/2014</v>
      </c>
      <c r="N61" s="39" t="s">
        <v>4</v>
      </c>
      <c r="O61" s="39" t="s">
        <v>5</v>
      </c>
      <c r="P61" s="39" t="s">
        <v>6</v>
      </c>
      <c r="Q61" s="40" t="s">
        <v>317</v>
      </c>
    </row>
    <row r="62" spans="1:16" ht="17.25" thickBot="1" thickTop="1">
      <c r="A62" s="20"/>
      <c r="B62" s="108"/>
      <c r="C62" s="20"/>
      <c r="D62" s="20"/>
      <c r="E62" s="20"/>
      <c r="F62" s="425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ht="15.75" customHeight="1" thickTop="1">
      <c r="A63" s="475"/>
      <c r="B63" s="476" t="s">
        <v>128</v>
      </c>
      <c r="C63" s="42"/>
      <c r="D63" s="42"/>
      <c r="E63" s="42"/>
      <c r="F63" s="426"/>
      <c r="G63" s="34"/>
      <c r="H63" s="25"/>
      <c r="I63" s="25"/>
      <c r="J63" s="25"/>
      <c r="K63" s="25"/>
      <c r="L63" s="34"/>
      <c r="M63" s="25"/>
      <c r="N63" s="25"/>
      <c r="O63" s="25"/>
      <c r="P63" s="25"/>
      <c r="Q63" s="179"/>
    </row>
    <row r="64" spans="1:17" ht="15.75" customHeight="1">
      <c r="A64" s="477">
        <v>1</v>
      </c>
      <c r="B64" s="478" t="s">
        <v>15</v>
      </c>
      <c r="C64" s="483">
        <v>4864968</v>
      </c>
      <c r="D64" s="46" t="s">
        <v>12</v>
      </c>
      <c r="E64" s="47" t="s">
        <v>354</v>
      </c>
      <c r="F64" s="492">
        <v>-1000</v>
      </c>
      <c r="G64" s="439">
        <v>991462</v>
      </c>
      <c r="H64" s="440">
        <v>991468</v>
      </c>
      <c r="I64" s="440">
        <f>G64-H64</f>
        <v>-6</v>
      </c>
      <c r="J64" s="440">
        <f>$F64*I64</f>
        <v>6000</v>
      </c>
      <c r="K64" s="440">
        <f>J64/1000000</f>
        <v>0.006</v>
      </c>
      <c r="L64" s="439">
        <v>908618</v>
      </c>
      <c r="M64" s="440">
        <v>909910</v>
      </c>
      <c r="N64" s="440">
        <f>L64-M64</f>
        <v>-1292</v>
      </c>
      <c r="O64" s="440">
        <f>$F64*N64</f>
        <v>1292000</v>
      </c>
      <c r="P64" s="440">
        <f>O64/1000000</f>
        <v>1.292</v>
      </c>
      <c r="Q64" s="180"/>
    </row>
    <row r="65" spans="1:17" ht="15.75" customHeight="1">
      <c r="A65" s="477">
        <v>2</v>
      </c>
      <c r="B65" s="478" t="s">
        <v>16</v>
      </c>
      <c r="C65" s="483">
        <v>4864980</v>
      </c>
      <c r="D65" s="46" t="s">
        <v>12</v>
      </c>
      <c r="E65" s="47" t="s">
        <v>354</v>
      </c>
      <c r="F65" s="492">
        <v>-1000</v>
      </c>
      <c r="G65" s="439">
        <v>12365</v>
      </c>
      <c r="H65" s="440">
        <v>12366</v>
      </c>
      <c r="I65" s="440">
        <f>G65-H65</f>
        <v>-1</v>
      </c>
      <c r="J65" s="440">
        <f>$F65*I65</f>
        <v>1000</v>
      </c>
      <c r="K65" s="440">
        <f>J65/1000000</f>
        <v>0.001</v>
      </c>
      <c r="L65" s="439">
        <v>928118</v>
      </c>
      <c r="M65" s="440">
        <v>929674</v>
      </c>
      <c r="N65" s="440">
        <f>L65-M65</f>
        <v>-1556</v>
      </c>
      <c r="O65" s="440">
        <f>$F65*N65</f>
        <v>1556000</v>
      </c>
      <c r="P65" s="440">
        <f>O65/1000000</f>
        <v>1.556</v>
      </c>
      <c r="Q65" s="180"/>
    </row>
    <row r="66" spans="1:17" ht="15">
      <c r="A66" s="477">
        <v>3</v>
      </c>
      <c r="B66" s="478" t="s">
        <v>17</v>
      </c>
      <c r="C66" s="483">
        <v>5128436</v>
      </c>
      <c r="D66" s="46" t="s">
        <v>12</v>
      </c>
      <c r="E66" s="47" t="s">
        <v>354</v>
      </c>
      <c r="F66" s="492">
        <v>-1000</v>
      </c>
      <c r="G66" s="439">
        <v>992565</v>
      </c>
      <c r="H66" s="440">
        <v>992584</v>
      </c>
      <c r="I66" s="440">
        <f>G66-H66</f>
        <v>-19</v>
      </c>
      <c r="J66" s="440">
        <f>$F66*I66</f>
        <v>19000</v>
      </c>
      <c r="K66" s="440">
        <f>J66/1000000</f>
        <v>0.019</v>
      </c>
      <c r="L66" s="439">
        <v>973344</v>
      </c>
      <c r="M66" s="440">
        <v>974442</v>
      </c>
      <c r="N66" s="440">
        <f>L66-M66</f>
        <v>-1098</v>
      </c>
      <c r="O66" s="440">
        <f>$F66*N66</f>
        <v>1098000</v>
      </c>
      <c r="P66" s="440">
        <f>O66/1000000</f>
        <v>1.098</v>
      </c>
      <c r="Q66" s="712"/>
    </row>
    <row r="67" spans="1:17" ht="15.75" customHeight="1">
      <c r="A67" s="477"/>
      <c r="B67" s="479" t="s">
        <v>129</v>
      </c>
      <c r="C67" s="483"/>
      <c r="D67" s="50"/>
      <c r="E67" s="50"/>
      <c r="F67" s="492"/>
      <c r="G67" s="439"/>
      <c r="H67" s="440"/>
      <c r="I67" s="515"/>
      <c r="J67" s="515"/>
      <c r="K67" s="515"/>
      <c r="L67" s="439"/>
      <c r="M67" s="515"/>
      <c r="N67" s="515"/>
      <c r="O67" s="515"/>
      <c r="P67" s="515"/>
      <c r="Q67" s="180"/>
    </row>
    <row r="68" spans="1:17" ht="15.75" customHeight="1">
      <c r="A68" s="477">
        <v>4</v>
      </c>
      <c r="B68" s="478" t="s">
        <v>130</v>
      </c>
      <c r="C68" s="483">
        <v>4864915</v>
      </c>
      <c r="D68" s="46" t="s">
        <v>12</v>
      </c>
      <c r="E68" s="47" t="s">
        <v>354</v>
      </c>
      <c r="F68" s="492">
        <v>-1000</v>
      </c>
      <c r="G68" s="439">
        <v>900654</v>
      </c>
      <c r="H68" s="440">
        <v>901066</v>
      </c>
      <c r="I68" s="515">
        <f aca="true" t="shared" si="8" ref="I68:I73">G68-H68</f>
        <v>-412</v>
      </c>
      <c r="J68" s="515">
        <f aca="true" t="shared" si="9" ref="J68:J73">$F68*I68</f>
        <v>412000</v>
      </c>
      <c r="K68" s="515">
        <f aca="true" t="shared" si="10" ref="K68:K73">J68/1000000</f>
        <v>0.412</v>
      </c>
      <c r="L68" s="439">
        <v>990326</v>
      </c>
      <c r="M68" s="440">
        <v>990386</v>
      </c>
      <c r="N68" s="515">
        <f aca="true" t="shared" si="11" ref="N68:N73">L68-M68</f>
        <v>-60</v>
      </c>
      <c r="O68" s="515">
        <f aca="true" t="shared" si="12" ref="O68:O73">$F68*N68</f>
        <v>60000</v>
      </c>
      <c r="P68" s="515">
        <f aca="true" t="shared" si="13" ref="P68:P73">O68/1000000</f>
        <v>0.06</v>
      </c>
      <c r="Q68" s="180"/>
    </row>
    <row r="69" spans="1:17" ht="15.75" customHeight="1">
      <c r="A69" s="477">
        <v>5</v>
      </c>
      <c r="B69" s="478" t="s">
        <v>131</v>
      </c>
      <c r="C69" s="483">
        <v>4864993</v>
      </c>
      <c r="D69" s="46" t="s">
        <v>12</v>
      </c>
      <c r="E69" s="47" t="s">
        <v>354</v>
      </c>
      <c r="F69" s="492">
        <v>-1000</v>
      </c>
      <c r="G69" s="439">
        <v>889094</v>
      </c>
      <c r="H69" s="440">
        <v>889546</v>
      </c>
      <c r="I69" s="515">
        <f t="shared" si="8"/>
        <v>-452</v>
      </c>
      <c r="J69" s="515">
        <f t="shared" si="9"/>
        <v>452000</v>
      </c>
      <c r="K69" s="515">
        <f t="shared" si="10"/>
        <v>0.452</v>
      </c>
      <c r="L69" s="439">
        <v>988831</v>
      </c>
      <c r="M69" s="440">
        <v>988879</v>
      </c>
      <c r="N69" s="515">
        <f t="shared" si="11"/>
        <v>-48</v>
      </c>
      <c r="O69" s="515">
        <f t="shared" si="12"/>
        <v>48000</v>
      </c>
      <c r="P69" s="515">
        <f t="shared" si="13"/>
        <v>0.048</v>
      </c>
      <c r="Q69" s="180"/>
    </row>
    <row r="70" spans="1:17" ht="15.75" customHeight="1">
      <c r="A70" s="477">
        <v>6</v>
      </c>
      <c r="B70" s="478" t="s">
        <v>132</v>
      </c>
      <c r="C70" s="483">
        <v>4864914</v>
      </c>
      <c r="D70" s="46" t="s">
        <v>12</v>
      </c>
      <c r="E70" s="47" t="s">
        <v>354</v>
      </c>
      <c r="F70" s="492">
        <v>-1000</v>
      </c>
      <c r="G70" s="439">
        <v>4665</v>
      </c>
      <c r="H70" s="440">
        <v>4665</v>
      </c>
      <c r="I70" s="515">
        <f t="shared" si="8"/>
        <v>0</v>
      </c>
      <c r="J70" s="515">
        <f t="shared" si="9"/>
        <v>0</v>
      </c>
      <c r="K70" s="515">
        <f t="shared" si="10"/>
        <v>0</v>
      </c>
      <c r="L70" s="439">
        <v>988514</v>
      </c>
      <c r="M70" s="440">
        <v>991361</v>
      </c>
      <c r="N70" s="515">
        <f t="shared" si="11"/>
        <v>-2847</v>
      </c>
      <c r="O70" s="515">
        <f t="shared" si="12"/>
        <v>2847000</v>
      </c>
      <c r="P70" s="515">
        <f t="shared" si="13"/>
        <v>2.847</v>
      </c>
      <c r="Q70" s="180"/>
    </row>
    <row r="71" spans="1:17" s="728" customFormat="1" ht="15.75" customHeight="1">
      <c r="A71" s="477">
        <v>7</v>
      </c>
      <c r="B71" s="478" t="s">
        <v>133</v>
      </c>
      <c r="C71" s="483">
        <v>4865167</v>
      </c>
      <c r="D71" s="46" t="s">
        <v>12</v>
      </c>
      <c r="E71" s="47" t="s">
        <v>354</v>
      </c>
      <c r="F71" s="492">
        <v>-1000</v>
      </c>
      <c r="G71" s="442">
        <v>1655</v>
      </c>
      <c r="H71" s="349">
        <v>1655</v>
      </c>
      <c r="I71" s="517">
        <f t="shared" si="8"/>
        <v>0</v>
      </c>
      <c r="J71" s="517">
        <f t="shared" si="9"/>
        <v>0</v>
      </c>
      <c r="K71" s="517">
        <f t="shared" si="10"/>
        <v>0</v>
      </c>
      <c r="L71" s="442">
        <v>980809</v>
      </c>
      <c r="M71" s="443">
        <v>980809</v>
      </c>
      <c r="N71" s="517">
        <f t="shared" si="11"/>
        <v>0</v>
      </c>
      <c r="O71" s="517">
        <f t="shared" si="12"/>
        <v>0</v>
      </c>
      <c r="P71" s="517">
        <f t="shared" si="13"/>
        <v>0</v>
      </c>
      <c r="Q71" s="738"/>
    </row>
    <row r="72" spans="1:17" s="90" customFormat="1" ht="15">
      <c r="A72" s="570">
        <v>8</v>
      </c>
      <c r="B72" s="691" t="s">
        <v>134</v>
      </c>
      <c r="C72" s="692">
        <v>4864893</v>
      </c>
      <c r="D72" s="75" t="s">
        <v>12</v>
      </c>
      <c r="E72" s="76" t="s">
        <v>354</v>
      </c>
      <c r="F72" s="571">
        <v>-2000</v>
      </c>
      <c r="G72" s="439">
        <v>999777</v>
      </c>
      <c r="H72" s="440">
        <v>999777</v>
      </c>
      <c r="I72" s="515">
        <f>G72-H72</f>
        <v>0</v>
      </c>
      <c r="J72" s="515">
        <f t="shared" si="9"/>
        <v>0</v>
      </c>
      <c r="K72" s="515">
        <f t="shared" si="10"/>
        <v>0</v>
      </c>
      <c r="L72" s="439">
        <v>978961</v>
      </c>
      <c r="M72" s="440">
        <v>980749</v>
      </c>
      <c r="N72" s="515">
        <f>L72-M72</f>
        <v>-1788</v>
      </c>
      <c r="O72" s="515">
        <f t="shared" si="12"/>
        <v>3576000</v>
      </c>
      <c r="P72" s="515">
        <f t="shared" si="13"/>
        <v>3.576</v>
      </c>
      <c r="Q72" s="572"/>
    </row>
    <row r="73" spans="1:17" ht="15.75" customHeight="1">
      <c r="A73" s="477">
        <v>9</v>
      </c>
      <c r="B73" s="478" t="s">
        <v>135</v>
      </c>
      <c r="C73" s="483">
        <v>4864918</v>
      </c>
      <c r="D73" s="46" t="s">
        <v>12</v>
      </c>
      <c r="E73" s="47" t="s">
        <v>354</v>
      </c>
      <c r="F73" s="492">
        <v>-1000</v>
      </c>
      <c r="G73" s="439">
        <v>999469</v>
      </c>
      <c r="H73" s="440">
        <v>999469</v>
      </c>
      <c r="I73" s="515">
        <f t="shared" si="8"/>
        <v>0</v>
      </c>
      <c r="J73" s="515">
        <f t="shared" si="9"/>
        <v>0</v>
      </c>
      <c r="K73" s="515">
        <f t="shared" si="10"/>
        <v>0</v>
      </c>
      <c r="L73" s="439">
        <v>951581</v>
      </c>
      <c r="M73" s="440">
        <v>955879</v>
      </c>
      <c r="N73" s="515">
        <f t="shared" si="11"/>
        <v>-4298</v>
      </c>
      <c r="O73" s="515">
        <f t="shared" si="12"/>
        <v>4298000</v>
      </c>
      <c r="P73" s="515">
        <f t="shared" si="13"/>
        <v>4.298</v>
      </c>
      <c r="Q73" s="714"/>
    </row>
    <row r="74" spans="1:17" ht="15.75" customHeight="1">
      <c r="A74" s="477"/>
      <c r="B74" s="480" t="s">
        <v>136</v>
      </c>
      <c r="C74" s="483"/>
      <c r="D74" s="46"/>
      <c r="E74" s="46"/>
      <c r="F74" s="492"/>
      <c r="G74" s="439"/>
      <c r="H74" s="440"/>
      <c r="I74" s="515"/>
      <c r="J74" s="515"/>
      <c r="K74" s="515"/>
      <c r="L74" s="439"/>
      <c r="M74" s="515"/>
      <c r="N74" s="515"/>
      <c r="O74" s="515"/>
      <c r="P74" s="515"/>
      <c r="Q74" s="180"/>
    </row>
    <row r="75" spans="1:17" s="728" customFormat="1" ht="15.75" customHeight="1">
      <c r="A75" s="477">
        <v>10</v>
      </c>
      <c r="B75" s="478" t="s">
        <v>137</v>
      </c>
      <c r="C75" s="483">
        <v>5100229</v>
      </c>
      <c r="D75" s="46" t="s">
        <v>12</v>
      </c>
      <c r="E75" s="47" t="s">
        <v>354</v>
      </c>
      <c r="F75" s="492">
        <v>-1000</v>
      </c>
      <c r="G75" s="442">
        <v>999817</v>
      </c>
      <c r="H75" s="443">
        <v>999895</v>
      </c>
      <c r="I75" s="517">
        <f>G75-H75</f>
        <v>-78</v>
      </c>
      <c r="J75" s="517">
        <f>$F75*I75</f>
        <v>78000</v>
      </c>
      <c r="K75" s="517">
        <f>J75/1000000</f>
        <v>0.078</v>
      </c>
      <c r="L75" s="442">
        <v>991722</v>
      </c>
      <c r="M75" s="443">
        <v>994271</v>
      </c>
      <c r="N75" s="517">
        <f>L75-M75</f>
        <v>-2549</v>
      </c>
      <c r="O75" s="517">
        <f>$F75*N75</f>
        <v>2549000</v>
      </c>
      <c r="P75" s="517">
        <f>O75/1000000</f>
        <v>2.549</v>
      </c>
      <c r="Q75" s="738"/>
    </row>
    <row r="76" spans="1:17" ht="15.75" customHeight="1">
      <c r="A76" s="477">
        <v>11</v>
      </c>
      <c r="B76" s="478" t="s">
        <v>138</v>
      </c>
      <c r="C76" s="483">
        <v>4864917</v>
      </c>
      <c r="D76" s="46" t="s">
        <v>12</v>
      </c>
      <c r="E76" s="47" t="s">
        <v>354</v>
      </c>
      <c r="F76" s="492">
        <v>-1000</v>
      </c>
      <c r="G76" s="439">
        <v>962268</v>
      </c>
      <c r="H76" s="440">
        <v>962262</v>
      </c>
      <c r="I76" s="515">
        <f>G76-H76</f>
        <v>6</v>
      </c>
      <c r="J76" s="515">
        <f>$F76*I76</f>
        <v>-6000</v>
      </c>
      <c r="K76" s="515">
        <f>J76/1000000</f>
        <v>-0.006</v>
      </c>
      <c r="L76" s="439">
        <v>863249</v>
      </c>
      <c r="M76" s="440">
        <v>863776</v>
      </c>
      <c r="N76" s="515">
        <f>L76-M76</f>
        <v>-527</v>
      </c>
      <c r="O76" s="515">
        <f>$F76*N76</f>
        <v>527000</v>
      </c>
      <c r="P76" s="517">
        <f>O76/1000000</f>
        <v>0.527</v>
      </c>
      <c r="Q76" s="180"/>
    </row>
    <row r="77" spans="1:17" ht="15.75" customHeight="1">
      <c r="A77" s="477"/>
      <c r="B77" s="479" t="s">
        <v>139</v>
      </c>
      <c r="C77" s="483"/>
      <c r="D77" s="50"/>
      <c r="E77" s="50"/>
      <c r="F77" s="492"/>
      <c r="G77" s="439"/>
      <c r="H77" s="440"/>
      <c r="I77" s="515"/>
      <c r="J77" s="515"/>
      <c r="K77" s="515"/>
      <c r="L77" s="439"/>
      <c r="M77" s="515"/>
      <c r="N77" s="515"/>
      <c r="O77" s="515"/>
      <c r="P77" s="515"/>
      <c r="Q77" s="180"/>
    </row>
    <row r="78" spans="1:17" ht="19.5" customHeight="1">
      <c r="A78" s="477">
        <v>12</v>
      </c>
      <c r="B78" s="478" t="s">
        <v>140</v>
      </c>
      <c r="C78" s="483">
        <v>4865053</v>
      </c>
      <c r="D78" s="46" t="s">
        <v>12</v>
      </c>
      <c r="E78" s="47" t="s">
        <v>354</v>
      </c>
      <c r="F78" s="492">
        <v>-1000</v>
      </c>
      <c r="G78" s="439">
        <v>21979</v>
      </c>
      <c r="H78" s="349">
        <v>20997</v>
      </c>
      <c r="I78" s="515">
        <f>G78-H78</f>
        <v>982</v>
      </c>
      <c r="J78" s="515">
        <f>$F78*I78</f>
        <v>-982000</v>
      </c>
      <c r="K78" s="515">
        <f>J78/1000000</f>
        <v>-0.982</v>
      </c>
      <c r="L78" s="439">
        <v>34933</v>
      </c>
      <c r="M78" s="440">
        <v>34977</v>
      </c>
      <c r="N78" s="515">
        <f>L78-M78</f>
        <v>-44</v>
      </c>
      <c r="O78" s="515">
        <f>$F78*N78</f>
        <v>44000</v>
      </c>
      <c r="P78" s="515">
        <f>O78/1000000</f>
        <v>0.044</v>
      </c>
      <c r="Q78" s="609"/>
    </row>
    <row r="79" spans="1:17" ht="19.5" customHeight="1">
      <c r="A79" s="477">
        <v>13</v>
      </c>
      <c r="B79" s="478" t="s">
        <v>141</v>
      </c>
      <c r="C79" s="483">
        <v>4864986</v>
      </c>
      <c r="D79" s="46" t="s">
        <v>12</v>
      </c>
      <c r="E79" s="47" t="s">
        <v>354</v>
      </c>
      <c r="F79" s="492">
        <v>-1000</v>
      </c>
      <c r="G79" s="439">
        <v>22469</v>
      </c>
      <c r="H79" s="349">
        <v>22229</v>
      </c>
      <c r="I79" s="440">
        <f>G79-H79</f>
        <v>240</v>
      </c>
      <c r="J79" s="440">
        <f>$F79*I79</f>
        <v>-240000</v>
      </c>
      <c r="K79" s="440">
        <f>J79/1000000</f>
        <v>-0.24</v>
      </c>
      <c r="L79" s="439">
        <v>45054</v>
      </c>
      <c r="M79" s="440">
        <v>45144</v>
      </c>
      <c r="N79" s="440">
        <f>L79-M79</f>
        <v>-90</v>
      </c>
      <c r="O79" s="440">
        <f>$F79*N79</f>
        <v>90000</v>
      </c>
      <c r="P79" s="440">
        <f>O79/1000000</f>
        <v>0.09</v>
      </c>
      <c r="Q79" s="609"/>
    </row>
    <row r="80" spans="1:17" ht="14.25" customHeight="1">
      <c r="A80" s="477"/>
      <c r="B80" s="480" t="s">
        <v>146</v>
      </c>
      <c r="C80" s="483"/>
      <c r="D80" s="46"/>
      <c r="E80" s="46"/>
      <c r="F80" s="492"/>
      <c r="G80" s="516"/>
      <c r="H80" s="440"/>
      <c r="I80" s="440"/>
      <c r="J80" s="440"/>
      <c r="K80" s="440"/>
      <c r="L80" s="516"/>
      <c r="M80" s="440"/>
      <c r="N80" s="440"/>
      <c r="O80" s="440"/>
      <c r="P80" s="440"/>
      <c r="Q80" s="180"/>
    </row>
    <row r="81" spans="1:17" ht="15.75" thickBot="1">
      <c r="A81" s="481">
        <v>14</v>
      </c>
      <c r="B81" s="482" t="s">
        <v>147</v>
      </c>
      <c r="C81" s="484">
        <v>4865087</v>
      </c>
      <c r="D81" s="109" t="s">
        <v>12</v>
      </c>
      <c r="E81" s="53" t="s">
        <v>354</v>
      </c>
      <c r="F81" s="484">
        <v>100</v>
      </c>
      <c r="G81" s="736">
        <v>0</v>
      </c>
      <c r="H81" s="737">
        <v>0</v>
      </c>
      <c r="I81" s="737">
        <f>G81-H81</f>
        <v>0</v>
      </c>
      <c r="J81" s="737">
        <f>$F81*I81</f>
        <v>0</v>
      </c>
      <c r="K81" s="737">
        <f>J81/1000000</f>
        <v>0</v>
      </c>
      <c r="L81" s="736">
        <v>0</v>
      </c>
      <c r="M81" s="737">
        <v>0</v>
      </c>
      <c r="N81" s="737">
        <f>L81-M81</f>
        <v>0</v>
      </c>
      <c r="O81" s="737">
        <f>$F81*N81</f>
        <v>0</v>
      </c>
      <c r="P81" s="737">
        <f>O81/1000000</f>
        <v>0</v>
      </c>
      <c r="Q81" s="734"/>
    </row>
    <row r="82" spans="2:16" ht="18.75" thickTop="1">
      <c r="B82" s="377" t="s">
        <v>255</v>
      </c>
      <c r="F82" s="240"/>
      <c r="I82" s="18"/>
      <c r="J82" s="18"/>
      <c r="K82" s="474">
        <f>SUM(K64:K80)</f>
        <v>-0.26</v>
      </c>
      <c r="L82" s="19"/>
      <c r="N82" s="18"/>
      <c r="O82" s="18"/>
      <c r="P82" s="474">
        <f>SUM(P64:P80)</f>
        <v>17.985000000000003</v>
      </c>
    </row>
    <row r="83" spans="2:16" ht="18">
      <c r="B83" s="377"/>
      <c r="F83" s="240"/>
      <c r="I83" s="18"/>
      <c r="J83" s="18"/>
      <c r="K83" s="21"/>
      <c r="L83" s="19"/>
      <c r="N83" s="18"/>
      <c r="O83" s="18"/>
      <c r="P83" s="379"/>
    </row>
    <row r="84" spans="2:16" ht="18">
      <c r="B84" s="377" t="s">
        <v>149</v>
      </c>
      <c r="F84" s="240"/>
      <c r="I84" s="18"/>
      <c r="J84" s="18"/>
      <c r="K84" s="474">
        <f>SUM(K82:K83)</f>
        <v>-0.26</v>
      </c>
      <c r="L84" s="19"/>
      <c r="N84" s="18"/>
      <c r="O84" s="18"/>
      <c r="P84" s="474">
        <f>SUM(P82:P83)</f>
        <v>17.985000000000003</v>
      </c>
    </row>
    <row r="85" spans="6:16" ht="15">
      <c r="F85" s="240"/>
      <c r="I85" s="18"/>
      <c r="J85" s="18"/>
      <c r="K85" s="21"/>
      <c r="L85" s="19"/>
      <c r="N85" s="18"/>
      <c r="O85" s="18"/>
      <c r="P85" s="21"/>
    </row>
    <row r="86" spans="6:16" ht="15">
      <c r="F86" s="240"/>
      <c r="I86" s="18"/>
      <c r="J86" s="18"/>
      <c r="K86" s="21"/>
      <c r="L86" s="19"/>
      <c r="N86" s="18"/>
      <c r="O86" s="18"/>
      <c r="P86" s="21"/>
    </row>
    <row r="87" spans="6:18" ht="15">
      <c r="F87" s="240"/>
      <c r="I87" s="18"/>
      <c r="J87" s="18"/>
      <c r="K87" s="21"/>
      <c r="L87" s="19"/>
      <c r="N87" s="18"/>
      <c r="O87" s="18"/>
      <c r="P87" s="21"/>
      <c r="Q87" s="307" t="str">
        <f>NDPL!Q1</f>
        <v>AUGUST-2014</v>
      </c>
      <c r="R87" s="307"/>
    </row>
    <row r="88" spans="1:16" ht="18.75" thickBot="1">
      <c r="A88" s="396" t="s">
        <v>254</v>
      </c>
      <c r="F88" s="240"/>
      <c r="G88" s="7"/>
      <c r="H88" s="7"/>
      <c r="I88" s="56" t="s">
        <v>7</v>
      </c>
      <c r="J88" s="19"/>
      <c r="K88" s="19"/>
      <c r="L88" s="19"/>
      <c r="M88" s="19"/>
      <c r="N88" s="56" t="s">
        <v>407</v>
      </c>
      <c r="O88" s="19"/>
      <c r="P88" s="19"/>
    </row>
    <row r="89" spans="1:17" ht="48" customHeight="1" thickBot="1" thickTop="1">
      <c r="A89" s="41" t="s">
        <v>8</v>
      </c>
      <c r="B89" s="38" t="s">
        <v>9</v>
      </c>
      <c r="C89" s="39" t="s">
        <v>1</v>
      </c>
      <c r="D89" s="39" t="s">
        <v>2</v>
      </c>
      <c r="E89" s="39" t="s">
        <v>3</v>
      </c>
      <c r="F89" s="39" t="s">
        <v>10</v>
      </c>
      <c r="G89" s="41" t="str">
        <f>NDPL!G5</f>
        <v>FINAL READING 01/09/2014</v>
      </c>
      <c r="H89" s="39" t="str">
        <f>NDPL!H5</f>
        <v>INTIAL READING 01/08/2014</v>
      </c>
      <c r="I89" s="39" t="s">
        <v>4</v>
      </c>
      <c r="J89" s="39" t="s">
        <v>5</v>
      </c>
      <c r="K89" s="39" t="s">
        <v>6</v>
      </c>
      <c r="L89" s="41" t="str">
        <f>NDPL!G5</f>
        <v>FINAL READING 01/09/2014</v>
      </c>
      <c r="M89" s="39" t="str">
        <f>NDPL!H5</f>
        <v>INTIAL READING 01/08/2014</v>
      </c>
      <c r="N89" s="39" t="s">
        <v>4</v>
      </c>
      <c r="O89" s="39" t="s">
        <v>5</v>
      </c>
      <c r="P89" s="39" t="s">
        <v>6</v>
      </c>
      <c r="Q89" s="40" t="s">
        <v>317</v>
      </c>
    </row>
    <row r="90" spans="1:16" ht="17.25" thickBot="1" thickTop="1">
      <c r="A90" s="6"/>
      <c r="B90" s="49"/>
      <c r="C90" s="4"/>
      <c r="D90" s="4"/>
      <c r="E90" s="4"/>
      <c r="F90" s="427"/>
      <c r="G90" s="4"/>
      <c r="H90" s="4"/>
      <c r="I90" s="4"/>
      <c r="J90" s="4"/>
      <c r="K90" s="4"/>
      <c r="L90" s="20"/>
      <c r="M90" s="4"/>
      <c r="N90" s="4"/>
      <c r="O90" s="4"/>
      <c r="P90" s="4"/>
    </row>
    <row r="91" spans="1:17" ht="15.75" customHeight="1" thickTop="1">
      <c r="A91" s="475"/>
      <c r="B91" s="486" t="s">
        <v>34</v>
      </c>
      <c r="C91" s="487"/>
      <c r="D91" s="101"/>
      <c r="E91" s="110"/>
      <c r="F91" s="428"/>
      <c r="G91" s="37"/>
      <c r="H91" s="25"/>
      <c r="I91" s="26"/>
      <c r="J91" s="26"/>
      <c r="K91" s="26"/>
      <c r="L91" s="24"/>
      <c r="M91" s="25"/>
      <c r="N91" s="26"/>
      <c r="O91" s="26"/>
      <c r="P91" s="26"/>
      <c r="Q91" s="179"/>
    </row>
    <row r="92" spans="1:17" ht="15.75" customHeight="1">
      <c r="A92" s="477">
        <v>1</v>
      </c>
      <c r="B92" s="478" t="s">
        <v>35</v>
      </c>
      <c r="C92" s="483">
        <v>4864902</v>
      </c>
      <c r="D92" s="755" t="s">
        <v>12</v>
      </c>
      <c r="E92" s="756" t="s">
        <v>354</v>
      </c>
      <c r="F92" s="492">
        <v>-400</v>
      </c>
      <c r="G92" s="348">
        <v>1947</v>
      </c>
      <c r="H92" s="349">
        <v>1947</v>
      </c>
      <c r="I92" s="349">
        <f>G92-H92</f>
        <v>0</v>
      </c>
      <c r="J92" s="349">
        <f aca="true" t="shared" si="14" ref="J92:J103">$F92*I92</f>
        <v>0</v>
      </c>
      <c r="K92" s="349">
        <f aca="true" t="shared" si="15" ref="K92:K103">J92/1000000</f>
        <v>0</v>
      </c>
      <c r="L92" s="348">
        <v>999733</v>
      </c>
      <c r="M92" s="349">
        <v>1000055</v>
      </c>
      <c r="N92" s="349">
        <f>L92-M92</f>
        <v>-322</v>
      </c>
      <c r="O92" s="349">
        <f aca="true" t="shared" si="16" ref="O92:O103">$F92*N92</f>
        <v>128800</v>
      </c>
      <c r="P92" s="349">
        <f aca="true" t="shared" si="17" ref="P92:P103">O92/1000000</f>
        <v>0.1288</v>
      </c>
      <c r="Q92" s="754"/>
    </row>
    <row r="93" spans="1:17" ht="15.75" customHeight="1">
      <c r="A93" s="477">
        <v>2</v>
      </c>
      <c r="B93" s="478" t="s">
        <v>36</v>
      </c>
      <c r="C93" s="483">
        <v>5128405</v>
      </c>
      <c r="D93" s="46" t="s">
        <v>12</v>
      </c>
      <c r="E93" s="47" t="s">
        <v>354</v>
      </c>
      <c r="F93" s="492">
        <v>-500</v>
      </c>
      <c r="G93" s="439">
        <v>2596</v>
      </c>
      <c r="H93" s="440">
        <v>2596</v>
      </c>
      <c r="I93" s="349">
        <f aca="true" t="shared" si="18" ref="I93:I98">G93-H93</f>
        <v>0</v>
      </c>
      <c r="J93" s="349">
        <f t="shared" si="14"/>
        <v>0</v>
      </c>
      <c r="K93" s="349">
        <f t="shared" si="15"/>
        <v>0</v>
      </c>
      <c r="L93" s="439">
        <v>4283</v>
      </c>
      <c r="M93" s="440">
        <v>3958</v>
      </c>
      <c r="N93" s="440">
        <f aca="true" t="shared" si="19" ref="N93:N98">L93-M93</f>
        <v>325</v>
      </c>
      <c r="O93" s="440">
        <f t="shared" si="16"/>
        <v>-162500</v>
      </c>
      <c r="P93" s="440">
        <f t="shared" si="17"/>
        <v>-0.1625</v>
      </c>
      <c r="Q93" s="180"/>
    </row>
    <row r="94" spans="1:17" ht="15.75" customHeight="1">
      <c r="A94" s="477"/>
      <c r="B94" s="480" t="s">
        <v>385</v>
      </c>
      <c r="C94" s="483"/>
      <c r="D94" s="46"/>
      <c r="E94" s="47"/>
      <c r="F94" s="492"/>
      <c r="G94" s="518"/>
      <c r="H94" s="512"/>
      <c r="I94" s="512"/>
      <c r="J94" s="512"/>
      <c r="K94" s="512"/>
      <c r="L94" s="439"/>
      <c r="M94" s="440"/>
      <c r="N94" s="440"/>
      <c r="O94" s="440"/>
      <c r="P94" s="440"/>
      <c r="Q94" s="180"/>
    </row>
    <row r="95" spans="1:17" ht="15">
      <c r="A95" s="477">
        <v>3</v>
      </c>
      <c r="B95" s="423" t="s">
        <v>113</v>
      </c>
      <c r="C95" s="483">
        <v>4865136</v>
      </c>
      <c r="D95" s="50" t="s">
        <v>12</v>
      </c>
      <c r="E95" s="47" t="s">
        <v>354</v>
      </c>
      <c r="F95" s="492">
        <v>-200</v>
      </c>
      <c r="G95" s="439">
        <v>46112</v>
      </c>
      <c r="H95" s="440">
        <v>46092</v>
      </c>
      <c r="I95" s="512">
        <f>G95-H95</f>
        <v>20</v>
      </c>
      <c r="J95" s="512">
        <f t="shared" si="14"/>
        <v>-4000</v>
      </c>
      <c r="K95" s="512">
        <f t="shared" si="15"/>
        <v>-0.004</v>
      </c>
      <c r="L95" s="439">
        <v>76888</v>
      </c>
      <c r="M95" s="440">
        <v>75501</v>
      </c>
      <c r="N95" s="440">
        <f>L95-M95</f>
        <v>1387</v>
      </c>
      <c r="O95" s="440">
        <f t="shared" si="16"/>
        <v>-277400</v>
      </c>
      <c r="P95" s="443">
        <f t="shared" si="17"/>
        <v>-0.2774</v>
      </c>
      <c r="Q95" s="575"/>
    </row>
    <row r="96" spans="1:17" ht="15.75" customHeight="1">
      <c r="A96" s="477">
        <v>4</v>
      </c>
      <c r="B96" s="478" t="s">
        <v>114</v>
      </c>
      <c r="C96" s="483">
        <v>4865137</v>
      </c>
      <c r="D96" s="46" t="s">
        <v>12</v>
      </c>
      <c r="E96" s="47" t="s">
        <v>354</v>
      </c>
      <c r="F96" s="492">
        <v>-100</v>
      </c>
      <c r="G96" s="439">
        <v>73718</v>
      </c>
      <c r="H96" s="440">
        <v>73722</v>
      </c>
      <c r="I96" s="512">
        <f t="shared" si="18"/>
        <v>-4</v>
      </c>
      <c r="J96" s="512">
        <f t="shared" si="14"/>
        <v>400</v>
      </c>
      <c r="K96" s="512">
        <f t="shared" si="15"/>
        <v>0.0004</v>
      </c>
      <c r="L96" s="439">
        <v>139538</v>
      </c>
      <c r="M96" s="440">
        <v>139706</v>
      </c>
      <c r="N96" s="440">
        <f t="shared" si="19"/>
        <v>-168</v>
      </c>
      <c r="O96" s="440">
        <f t="shared" si="16"/>
        <v>16800</v>
      </c>
      <c r="P96" s="440">
        <f t="shared" si="17"/>
        <v>0.0168</v>
      </c>
      <c r="Q96" s="180"/>
    </row>
    <row r="97" spans="1:17" ht="15">
      <c r="A97" s="477">
        <v>5</v>
      </c>
      <c r="B97" s="478" t="s">
        <v>115</v>
      </c>
      <c r="C97" s="483">
        <v>4865138</v>
      </c>
      <c r="D97" s="46" t="s">
        <v>12</v>
      </c>
      <c r="E97" s="47" t="s">
        <v>354</v>
      </c>
      <c r="F97" s="492">
        <v>-200</v>
      </c>
      <c r="G97" s="442">
        <v>980944</v>
      </c>
      <c r="H97" s="443">
        <v>980948</v>
      </c>
      <c r="I97" s="349">
        <f>G97-H97</f>
        <v>-4</v>
      </c>
      <c r="J97" s="349">
        <f t="shared" si="14"/>
        <v>800</v>
      </c>
      <c r="K97" s="349">
        <f t="shared" si="15"/>
        <v>0.0008</v>
      </c>
      <c r="L97" s="442">
        <v>999652</v>
      </c>
      <c r="M97" s="443">
        <v>1000431</v>
      </c>
      <c r="N97" s="443">
        <f>L97-M97</f>
        <v>-779</v>
      </c>
      <c r="O97" s="443">
        <f t="shared" si="16"/>
        <v>155800</v>
      </c>
      <c r="P97" s="443">
        <f t="shared" si="17"/>
        <v>0.1558</v>
      </c>
      <c r="Q97" s="698"/>
    </row>
    <row r="98" spans="1:17" ht="15">
      <c r="A98" s="477">
        <v>6</v>
      </c>
      <c r="B98" s="478" t="s">
        <v>116</v>
      </c>
      <c r="C98" s="483">
        <v>4865139</v>
      </c>
      <c r="D98" s="46" t="s">
        <v>12</v>
      </c>
      <c r="E98" s="47" t="s">
        <v>354</v>
      </c>
      <c r="F98" s="492">
        <v>-200</v>
      </c>
      <c r="G98" s="439">
        <v>74506</v>
      </c>
      <c r="H98" s="440">
        <v>74477</v>
      </c>
      <c r="I98" s="512">
        <f t="shared" si="18"/>
        <v>29</v>
      </c>
      <c r="J98" s="512">
        <f t="shared" si="14"/>
        <v>-5800</v>
      </c>
      <c r="K98" s="512">
        <f t="shared" si="15"/>
        <v>-0.0058</v>
      </c>
      <c r="L98" s="439">
        <v>94009</v>
      </c>
      <c r="M98" s="440">
        <v>91970</v>
      </c>
      <c r="N98" s="440">
        <f t="shared" si="19"/>
        <v>2039</v>
      </c>
      <c r="O98" s="440">
        <f t="shared" si="16"/>
        <v>-407800</v>
      </c>
      <c r="P98" s="440">
        <f t="shared" si="17"/>
        <v>-0.4078</v>
      </c>
      <c r="Q98" s="689"/>
    </row>
    <row r="99" spans="1:17" ht="15">
      <c r="A99" s="477">
        <v>7</v>
      </c>
      <c r="B99" s="478" t="s">
        <v>117</v>
      </c>
      <c r="C99" s="483">
        <v>4865050</v>
      </c>
      <c r="D99" s="46" t="s">
        <v>12</v>
      </c>
      <c r="E99" s="47" t="s">
        <v>354</v>
      </c>
      <c r="F99" s="492">
        <v>-800</v>
      </c>
      <c r="G99" s="442">
        <v>7317</v>
      </c>
      <c r="H99" s="443">
        <v>7309</v>
      </c>
      <c r="I99" s="349">
        <f>G99-H99</f>
        <v>8</v>
      </c>
      <c r="J99" s="349">
        <f t="shared" si="14"/>
        <v>-6400</v>
      </c>
      <c r="K99" s="349">
        <f t="shared" si="15"/>
        <v>-0.0064</v>
      </c>
      <c r="L99" s="442">
        <v>3450</v>
      </c>
      <c r="M99" s="443">
        <v>3107</v>
      </c>
      <c r="N99" s="443">
        <f>L99-M99</f>
        <v>343</v>
      </c>
      <c r="O99" s="443">
        <f t="shared" si="16"/>
        <v>-274400</v>
      </c>
      <c r="P99" s="443">
        <f t="shared" si="17"/>
        <v>-0.2744</v>
      </c>
      <c r="Q99" s="609"/>
    </row>
    <row r="100" spans="1:17" ht="15.75" customHeight="1">
      <c r="A100" s="477">
        <v>8</v>
      </c>
      <c r="B100" s="478" t="s">
        <v>381</v>
      </c>
      <c r="C100" s="483">
        <v>4864949</v>
      </c>
      <c r="D100" s="46" t="s">
        <v>12</v>
      </c>
      <c r="E100" s="47" t="s">
        <v>354</v>
      </c>
      <c r="F100" s="492">
        <v>-2000</v>
      </c>
      <c r="G100" s="442">
        <v>13727</v>
      </c>
      <c r="H100" s="443">
        <v>13727</v>
      </c>
      <c r="I100" s="349">
        <f>G100-H100</f>
        <v>0</v>
      </c>
      <c r="J100" s="349">
        <f t="shared" si="14"/>
        <v>0</v>
      </c>
      <c r="K100" s="349">
        <f t="shared" si="15"/>
        <v>0</v>
      </c>
      <c r="L100" s="442">
        <v>2066</v>
      </c>
      <c r="M100" s="443">
        <v>1733</v>
      </c>
      <c r="N100" s="443">
        <f>L100-M100</f>
        <v>333</v>
      </c>
      <c r="O100" s="443">
        <f t="shared" si="16"/>
        <v>-666000</v>
      </c>
      <c r="P100" s="443">
        <f t="shared" si="17"/>
        <v>-0.666</v>
      </c>
      <c r="Q100" s="575"/>
    </row>
    <row r="101" spans="1:17" ht="15.75" customHeight="1">
      <c r="A101" s="477">
        <v>9</v>
      </c>
      <c r="B101" s="478" t="s">
        <v>404</v>
      </c>
      <c r="C101" s="483">
        <v>5128434</v>
      </c>
      <c r="D101" s="46" t="s">
        <v>12</v>
      </c>
      <c r="E101" s="47" t="s">
        <v>354</v>
      </c>
      <c r="F101" s="492">
        <v>-800</v>
      </c>
      <c r="G101" s="439">
        <v>983109</v>
      </c>
      <c r="H101" s="440">
        <v>983109</v>
      </c>
      <c r="I101" s="512">
        <f>G101-H101</f>
        <v>0</v>
      </c>
      <c r="J101" s="512">
        <f t="shared" si="14"/>
        <v>0</v>
      </c>
      <c r="K101" s="512">
        <f t="shared" si="15"/>
        <v>0</v>
      </c>
      <c r="L101" s="439">
        <v>991322</v>
      </c>
      <c r="M101" s="440">
        <v>991783</v>
      </c>
      <c r="N101" s="440">
        <f>L101-M101</f>
        <v>-461</v>
      </c>
      <c r="O101" s="440">
        <f t="shared" si="16"/>
        <v>368800</v>
      </c>
      <c r="P101" s="440">
        <f t="shared" si="17"/>
        <v>0.3688</v>
      </c>
      <c r="Q101" s="180"/>
    </row>
    <row r="102" spans="1:17" ht="15.75" customHeight="1">
      <c r="A102" s="477">
        <v>10</v>
      </c>
      <c r="B102" s="478" t="s">
        <v>403</v>
      </c>
      <c r="C102" s="483">
        <v>5128430</v>
      </c>
      <c r="D102" s="46" t="s">
        <v>12</v>
      </c>
      <c r="E102" s="47" t="s">
        <v>354</v>
      </c>
      <c r="F102" s="492">
        <v>-800</v>
      </c>
      <c r="G102" s="439">
        <v>987571</v>
      </c>
      <c r="H102" s="440">
        <v>987571</v>
      </c>
      <c r="I102" s="512">
        <f>G102-H102</f>
        <v>0</v>
      </c>
      <c r="J102" s="512">
        <f t="shared" si="14"/>
        <v>0</v>
      </c>
      <c r="K102" s="512">
        <f t="shared" si="15"/>
        <v>0</v>
      </c>
      <c r="L102" s="439">
        <v>989549</v>
      </c>
      <c r="M102" s="440">
        <v>991003</v>
      </c>
      <c r="N102" s="440">
        <f>L102-M102</f>
        <v>-1454</v>
      </c>
      <c r="O102" s="440">
        <f t="shared" si="16"/>
        <v>1163200</v>
      </c>
      <c r="P102" s="440">
        <f t="shared" si="17"/>
        <v>1.1632</v>
      </c>
      <c r="Q102" s="180"/>
    </row>
    <row r="103" spans="1:17" ht="15.75" customHeight="1">
      <c r="A103" s="477">
        <v>11</v>
      </c>
      <c r="B103" s="478" t="s">
        <v>396</v>
      </c>
      <c r="C103" s="483">
        <v>5128445</v>
      </c>
      <c r="D103" s="196" t="s">
        <v>12</v>
      </c>
      <c r="E103" s="310" t="s">
        <v>354</v>
      </c>
      <c r="F103" s="492">
        <v>-800</v>
      </c>
      <c r="G103" s="439">
        <v>993777</v>
      </c>
      <c r="H103" s="440">
        <v>993777</v>
      </c>
      <c r="I103" s="512">
        <f>G103-H103</f>
        <v>0</v>
      </c>
      <c r="J103" s="512">
        <f t="shared" si="14"/>
        <v>0</v>
      </c>
      <c r="K103" s="512">
        <f t="shared" si="15"/>
        <v>0</v>
      </c>
      <c r="L103" s="439">
        <v>995481</v>
      </c>
      <c r="M103" s="440">
        <v>996358</v>
      </c>
      <c r="N103" s="440">
        <f>L103-M103</f>
        <v>-877</v>
      </c>
      <c r="O103" s="440">
        <f t="shared" si="16"/>
        <v>701600</v>
      </c>
      <c r="P103" s="440">
        <f t="shared" si="17"/>
        <v>0.7016</v>
      </c>
      <c r="Q103" s="576"/>
    </row>
    <row r="104" spans="1:17" ht="15.75" customHeight="1">
      <c r="A104" s="477"/>
      <c r="B104" s="479" t="s">
        <v>386</v>
      </c>
      <c r="C104" s="483"/>
      <c r="D104" s="50"/>
      <c r="E104" s="50"/>
      <c r="F104" s="492"/>
      <c r="G104" s="518"/>
      <c r="H104" s="512"/>
      <c r="I104" s="512"/>
      <c r="J104" s="512"/>
      <c r="K104" s="512"/>
      <c r="L104" s="439"/>
      <c r="M104" s="440"/>
      <c r="N104" s="440"/>
      <c r="O104" s="440"/>
      <c r="P104" s="440"/>
      <c r="Q104" s="180"/>
    </row>
    <row r="105" spans="1:17" ht="15.75" customHeight="1">
      <c r="A105" s="477">
        <v>12</v>
      </c>
      <c r="B105" s="478" t="s">
        <v>118</v>
      </c>
      <c r="C105" s="483">
        <v>4864951</v>
      </c>
      <c r="D105" s="46" t="s">
        <v>12</v>
      </c>
      <c r="E105" s="47" t="s">
        <v>354</v>
      </c>
      <c r="F105" s="492">
        <v>-1000</v>
      </c>
      <c r="G105" s="439">
        <v>992427</v>
      </c>
      <c r="H105" s="440">
        <v>992427</v>
      </c>
      <c r="I105" s="512">
        <f>G105-H105</f>
        <v>0</v>
      </c>
      <c r="J105" s="512">
        <f aca="true" t="shared" si="20" ref="J105:J112">$F105*I105</f>
        <v>0</v>
      </c>
      <c r="K105" s="512">
        <f aca="true" t="shared" si="21" ref="K105:K112">J105/1000000</f>
        <v>0</v>
      </c>
      <c r="L105" s="439">
        <v>36949</v>
      </c>
      <c r="M105" s="440">
        <v>37420</v>
      </c>
      <c r="N105" s="440">
        <f>L105-M105</f>
        <v>-471</v>
      </c>
      <c r="O105" s="440">
        <f aca="true" t="shared" si="22" ref="O105:O112">$F105*N105</f>
        <v>471000</v>
      </c>
      <c r="P105" s="440">
        <f aca="true" t="shared" si="23" ref="P105:P112">O105/1000000</f>
        <v>0.471</v>
      </c>
      <c r="Q105" s="180"/>
    </row>
    <row r="106" spans="1:17" s="772" customFormat="1" ht="15.75" customHeight="1">
      <c r="A106" s="477">
        <v>13</v>
      </c>
      <c r="B106" s="478" t="s">
        <v>119</v>
      </c>
      <c r="C106" s="483">
        <v>4902501</v>
      </c>
      <c r="D106" s="46" t="s">
        <v>12</v>
      </c>
      <c r="E106" s="47" t="s">
        <v>354</v>
      </c>
      <c r="F106" s="492">
        <v>-1333.33</v>
      </c>
      <c r="G106" s="439">
        <v>993103</v>
      </c>
      <c r="H106" s="440">
        <v>993103</v>
      </c>
      <c r="I106" s="512">
        <f>G106-H106</f>
        <v>0</v>
      </c>
      <c r="J106" s="512">
        <f t="shared" si="20"/>
        <v>0</v>
      </c>
      <c r="K106" s="512">
        <f t="shared" si="21"/>
        <v>0</v>
      </c>
      <c r="L106" s="439">
        <v>998707</v>
      </c>
      <c r="M106" s="440">
        <v>998783</v>
      </c>
      <c r="N106" s="440">
        <f>L106-M106</f>
        <v>-76</v>
      </c>
      <c r="O106" s="440">
        <f t="shared" si="22"/>
        <v>101333.07999999999</v>
      </c>
      <c r="P106" s="440">
        <f t="shared" si="23"/>
        <v>0.10133307999999999</v>
      </c>
      <c r="Q106" s="180"/>
    </row>
    <row r="107" spans="1:17" ht="15.75" customHeight="1">
      <c r="A107" s="477"/>
      <c r="B107" s="478"/>
      <c r="C107" s="483"/>
      <c r="D107" s="46"/>
      <c r="E107" s="47"/>
      <c r="F107" s="492"/>
      <c r="G107" s="407"/>
      <c r="H107" s="406"/>
      <c r="I107" s="349"/>
      <c r="J107" s="349"/>
      <c r="K107" s="349"/>
      <c r="L107" s="413"/>
      <c r="M107" s="406"/>
      <c r="N107" s="443"/>
      <c r="O107" s="440"/>
      <c r="P107" s="440"/>
      <c r="Q107" s="180"/>
    </row>
    <row r="108" spans="1:17" ht="15.75" customHeight="1">
      <c r="A108" s="477"/>
      <c r="B108" s="480" t="s">
        <v>120</v>
      </c>
      <c r="C108" s="483"/>
      <c r="D108" s="46"/>
      <c r="E108" s="46"/>
      <c r="F108" s="492"/>
      <c r="G108" s="518"/>
      <c r="H108" s="512"/>
      <c r="I108" s="512"/>
      <c r="J108" s="512"/>
      <c r="K108" s="512"/>
      <c r="L108" s="439"/>
      <c r="M108" s="440"/>
      <c r="N108" s="440"/>
      <c r="O108" s="440"/>
      <c r="P108" s="440"/>
      <c r="Q108" s="180"/>
    </row>
    <row r="109" spans="1:17" ht="15.75" customHeight="1">
      <c r="A109" s="477">
        <v>14</v>
      </c>
      <c r="B109" s="423" t="s">
        <v>46</v>
      </c>
      <c r="C109" s="483">
        <v>4864843</v>
      </c>
      <c r="D109" s="50" t="s">
        <v>12</v>
      </c>
      <c r="E109" s="47" t="s">
        <v>354</v>
      </c>
      <c r="F109" s="492">
        <v>-1000</v>
      </c>
      <c r="G109" s="439">
        <v>1764</v>
      </c>
      <c r="H109" s="440">
        <v>1764</v>
      </c>
      <c r="I109" s="512">
        <f>G109-H109</f>
        <v>0</v>
      </c>
      <c r="J109" s="512">
        <f t="shared" si="20"/>
        <v>0</v>
      </c>
      <c r="K109" s="512">
        <f t="shared" si="21"/>
        <v>0</v>
      </c>
      <c r="L109" s="439">
        <v>22824</v>
      </c>
      <c r="M109" s="440">
        <v>22295</v>
      </c>
      <c r="N109" s="440">
        <f>L109-M109</f>
        <v>529</v>
      </c>
      <c r="O109" s="440">
        <f t="shared" si="22"/>
        <v>-529000</v>
      </c>
      <c r="P109" s="440">
        <f t="shared" si="23"/>
        <v>-0.529</v>
      </c>
      <c r="Q109" s="180"/>
    </row>
    <row r="110" spans="1:17" ht="15.75" customHeight="1">
      <c r="A110" s="477">
        <v>15</v>
      </c>
      <c r="B110" s="478" t="s">
        <v>47</v>
      </c>
      <c r="C110" s="483">
        <v>4864844</v>
      </c>
      <c r="D110" s="46" t="s">
        <v>12</v>
      </c>
      <c r="E110" s="47" t="s">
        <v>354</v>
      </c>
      <c r="F110" s="492">
        <v>-1000</v>
      </c>
      <c r="G110" s="439">
        <v>212</v>
      </c>
      <c r="H110" s="440">
        <v>212</v>
      </c>
      <c r="I110" s="512">
        <f>G110-H110</f>
        <v>0</v>
      </c>
      <c r="J110" s="512">
        <f t="shared" si="20"/>
        <v>0</v>
      </c>
      <c r="K110" s="512">
        <f t="shared" si="21"/>
        <v>0</v>
      </c>
      <c r="L110" s="439">
        <v>2550</v>
      </c>
      <c r="M110" s="440">
        <v>2376</v>
      </c>
      <c r="N110" s="440">
        <f>L110-M110</f>
        <v>174</v>
      </c>
      <c r="O110" s="440">
        <f t="shared" si="22"/>
        <v>-174000</v>
      </c>
      <c r="P110" s="440">
        <f t="shared" si="23"/>
        <v>-0.174</v>
      </c>
      <c r="Q110" s="180"/>
    </row>
    <row r="111" spans="1:17" ht="15.75" customHeight="1">
      <c r="A111" s="477"/>
      <c r="B111" s="480" t="s">
        <v>48</v>
      </c>
      <c r="C111" s="483"/>
      <c r="D111" s="46"/>
      <c r="E111" s="46"/>
      <c r="F111" s="492"/>
      <c r="G111" s="518"/>
      <c r="H111" s="512"/>
      <c r="I111" s="512"/>
      <c r="J111" s="512"/>
      <c r="K111" s="512"/>
      <c r="L111" s="439"/>
      <c r="M111" s="440"/>
      <c r="N111" s="440"/>
      <c r="O111" s="440"/>
      <c r="P111" s="440"/>
      <c r="Q111" s="180"/>
    </row>
    <row r="112" spans="1:17" ht="15.75" customHeight="1">
      <c r="A112" s="477">
        <v>16</v>
      </c>
      <c r="B112" s="478" t="s">
        <v>85</v>
      </c>
      <c r="C112" s="483">
        <v>4865169</v>
      </c>
      <c r="D112" s="46" t="s">
        <v>12</v>
      </c>
      <c r="E112" s="47" t="s">
        <v>354</v>
      </c>
      <c r="F112" s="492">
        <v>-1000</v>
      </c>
      <c r="G112" s="439">
        <v>1277</v>
      </c>
      <c r="H112" s="440">
        <v>1278</v>
      </c>
      <c r="I112" s="512">
        <f>G112-H112</f>
        <v>-1</v>
      </c>
      <c r="J112" s="512">
        <f t="shared" si="20"/>
        <v>1000</v>
      </c>
      <c r="K112" s="512">
        <f t="shared" si="21"/>
        <v>0.001</v>
      </c>
      <c r="L112" s="439">
        <v>61304</v>
      </c>
      <c r="M112" s="440">
        <v>61198</v>
      </c>
      <c r="N112" s="440">
        <f>L112-M112</f>
        <v>106</v>
      </c>
      <c r="O112" s="440">
        <f t="shared" si="22"/>
        <v>-106000</v>
      </c>
      <c r="P112" s="440">
        <f t="shared" si="23"/>
        <v>-0.106</v>
      </c>
      <c r="Q112" s="180"/>
    </row>
    <row r="113" spans="1:17" ht="15.75" customHeight="1">
      <c r="A113" s="477"/>
      <c r="B113" s="479" t="s">
        <v>52</v>
      </c>
      <c r="C113" s="461"/>
      <c r="D113" s="50"/>
      <c r="E113" s="50"/>
      <c r="F113" s="492"/>
      <c r="G113" s="518"/>
      <c r="H113" s="519"/>
      <c r="I113" s="519"/>
      <c r="J113" s="519"/>
      <c r="K113" s="512"/>
      <c r="L113" s="442"/>
      <c r="M113" s="515"/>
      <c r="N113" s="515"/>
      <c r="O113" s="515"/>
      <c r="P113" s="440"/>
      <c r="Q113" s="225"/>
    </row>
    <row r="114" spans="1:17" ht="15.75" customHeight="1">
      <c r="A114" s="477"/>
      <c r="B114" s="479" t="s">
        <v>53</v>
      </c>
      <c r="C114" s="461"/>
      <c r="D114" s="50"/>
      <c r="E114" s="50"/>
      <c r="F114" s="492"/>
      <c r="G114" s="518"/>
      <c r="H114" s="519"/>
      <c r="I114" s="519"/>
      <c r="J114" s="519"/>
      <c r="K114" s="512"/>
      <c r="L114" s="442"/>
      <c r="M114" s="515"/>
      <c r="N114" s="515"/>
      <c r="O114" s="515"/>
      <c r="P114" s="440"/>
      <c r="Q114" s="225"/>
    </row>
    <row r="115" spans="1:17" ht="15.75" customHeight="1">
      <c r="A115" s="485"/>
      <c r="B115" s="488" t="s">
        <v>66</v>
      </c>
      <c r="C115" s="483"/>
      <c r="D115" s="50"/>
      <c r="E115" s="50"/>
      <c r="F115" s="492"/>
      <c r="G115" s="518"/>
      <c r="H115" s="512"/>
      <c r="I115" s="512"/>
      <c r="J115" s="512"/>
      <c r="K115" s="512"/>
      <c r="L115" s="442"/>
      <c r="M115" s="440"/>
      <c r="N115" s="440"/>
      <c r="O115" s="440"/>
      <c r="P115" s="440"/>
      <c r="Q115" s="225"/>
    </row>
    <row r="116" spans="1:17" ht="24" customHeight="1">
      <c r="A116" s="477">
        <v>17</v>
      </c>
      <c r="B116" s="489" t="s">
        <v>67</v>
      </c>
      <c r="C116" s="483">
        <v>4865091</v>
      </c>
      <c r="D116" s="46" t="s">
        <v>12</v>
      </c>
      <c r="E116" s="47" t="s">
        <v>354</v>
      </c>
      <c r="F116" s="492">
        <v>-500</v>
      </c>
      <c r="G116" s="439">
        <v>5629</v>
      </c>
      <c r="H116" s="440">
        <v>5629</v>
      </c>
      <c r="I116" s="512">
        <f>G116-H116</f>
        <v>0</v>
      </c>
      <c r="J116" s="512">
        <f>$F116*I116</f>
        <v>0</v>
      </c>
      <c r="K116" s="512">
        <f>J116/1000000</f>
        <v>0</v>
      </c>
      <c r="L116" s="439">
        <v>30768</v>
      </c>
      <c r="M116" s="440">
        <v>30462</v>
      </c>
      <c r="N116" s="440">
        <f>L116-M116</f>
        <v>306</v>
      </c>
      <c r="O116" s="440">
        <f>$F116*N116</f>
        <v>-153000</v>
      </c>
      <c r="P116" s="440">
        <f>O116/1000000</f>
        <v>-0.153</v>
      </c>
      <c r="Q116" s="575"/>
    </row>
    <row r="117" spans="1:17" ht="15.75" customHeight="1">
      <c r="A117" s="477">
        <v>18</v>
      </c>
      <c r="B117" s="489" t="s">
        <v>68</v>
      </c>
      <c r="C117" s="483">
        <v>4902530</v>
      </c>
      <c r="D117" s="46" t="s">
        <v>12</v>
      </c>
      <c r="E117" s="47" t="s">
        <v>354</v>
      </c>
      <c r="F117" s="492">
        <v>-500</v>
      </c>
      <c r="G117" s="439">
        <v>3786</v>
      </c>
      <c r="H117" s="440">
        <v>3786</v>
      </c>
      <c r="I117" s="512">
        <f aca="true" t="shared" si="24" ref="I117:I130">G117-H117</f>
        <v>0</v>
      </c>
      <c r="J117" s="512">
        <f aca="true" t="shared" si="25" ref="J117:J134">$F117*I117</f>
        <v>0</v>
      </c>
      <c r="K117" s="512">
        <f aca="true" t="shared" si="26" ref="K117:K134">J117/1000000</f>
        <v>0</v>
      </c>
      <c r="L117" s="439">
        <v>28675</v>
      </c>
      <c r="M117" s="440">
        <v>28190</v>
      </c>
      <c r="N117" s="440">
        <f aca="true" t="shared" si="27" ref="N117:N130">L117-M117</f>
        <v>485</v>
      </c>
      <c r="O117" s="440">
        <f aca="true" t="shared" si="28" ref="O117:O134">$F117*N117</f>
        <v>-242500</v>
      </c>
      <c r="P117" s="440">
        <f aca="true" t="shared" si="29" ref="P117:P134">O117/1000000</f>
        <v>-0.2425</v>
      </c>
      <c r="Q117" s="180"/>
    </row>
    <row r="118" spans="1:17" ht="15.75" customHeight="1">
      <c r="A118" s="477">
        <v>19</v>
      </c>
      <c r="B118" s="489" t="s">
        <v>69</v>
      </c>
      <c r="C118" s="483">
        <v>4902531</v>
      </c>
      <c r="D118" s="46" t="s">
        <v>12</v>
      </c>
      <c r="E118" s="47" t="s">
        <v>354</v>
      </c>
      <c r="F118" s="492">
        <v>-500</v>
      </c>
      <c r="G118" s="439">
        <v>6077</v>
      </c>
      <c r="H118" s="440">
        <v>6063</v>
      </c>
      <c r="I118" s="512">
        <f t="shared" si="24"/>
        <v>14</v>
      </c>
      <c r="J118" s="512">
        <f t="shared" si="25"/>
        <v>-7000</v>
      </c>
      <c r="K118" s="512">
        <f t="shared" si="26"/>
        <v>-0.007</v>
      </c>
      <c r="L118" s="439">
        <v>14885</v>
      </c>
      <c r="M118" s="440">
        <v>14818</v>
      </c>
      <c r="N118" s="440">
        <f t="shared" si="27"/>
        <v>67</v>
      </c>
      <c r="O118" s="440">
        <f t="shared" si="28"/>
        <v>-33500</v>
      </c>
      <c r="P118" s="440">
        <f t="shared" si="29"/>
        <v>-0.0335</v>
      </c>
      <c r="Q118" s="180"/>
    </row>
    <row r="119" spans="1:17" ht="15.75" customHeight="1">
      <c r="A119" s="477">
        <v>20</v>
      </c>
      <c r="B119" s="489" t="s">
        <v>70</v>
      </c>
      <c r="C119" s="483">
        <v>4865072</v>
      </c>
      <c r="D119" s="46" t="s">
        <v>12</v>
      </c>
      <c r="E119" s="47" t="s">
        <v>354</v>
      </c>
      <c r="F119" s="740">
        <v>-666.666666666667</v>
      </c>
      <c r="G119" s="442">
        <v>1057</v>
      </c>
      <c r="H119" s="443">
        <v>1048</v>
      </c>
      <c r="I119" s="349">
        <f>G119-H119</f>
        <v>9</v>
      </c>
      <c r="J119" s="349">
        <f t="shared" si="25"/>
        <v>-6000.000000000003</v>
      </c>
      <c r="K119" s="349">
        <f t="shared" si="26"/>
        <v>-0.006000000000000003</v>
      </c>
      <c r="L119" s="442">
        <v>926</v>
      </c>
      <c r="M119" s="443">
        <v>848</v>
      </c>
      <c r="N119" s="443">
        <f>L119-M119</f>
        <v>78</v>
      </c>
      <c r="O119" s="443">
        <f t="shared" si="28"/>
        <v>-52000.00000000002</v>
      </c>
      <c r="P119" s="443">
        <f t="shared" si="29"/>
        <v>-0.05200000000000002</v>
      </c>
      <c r="Q119" s="738"/>
    </row>
    <row r="120" spans="1:17" ht="15.75" customHeight="1">
      <c r="A120" s="477"/>
      <c r="B120" s="488" t="s">
        <v>34</v>
      </c>
      <c r="C120" s="483"/>
      <c r="D120" s="50"/>
      <c r="E120" s="50"/>
      <c r="F120" s="492"/>
      <c r="G120" s="518"/>
      <c r="H120" s="512"/>
      <c r="I120" s="512"/>
      <c r="J120" s="512"/>
      <c r="K120" s="512"/>
      <c r="L120" s="439"/>
      <c r="M120" s="440"/>
      <c r="N120" s="440"/>
      <c r="O120" s="440"/>
      <c r="P120" s="440"/>
      <c r="Q120" s="180"/>
    </row>
    <row r="121" spans="1:17" ht="15.75" customHeight="1">
      <c r="A121" s="477">
        <v>21</v>
      </c>
      <c r="B121" s="490" t="s">
        <v>71</v>
      </c>
      <c r="C121" s="491">
        <v>4864807</v>
      </c>
      <c r="D121" s="46" t="s">
        <v>12</v>
      </c>
      <c r="E121" s="47" t="s">
        <v>354</v>
      </c>
      <c r="F121" s="492">
        <v>-100</v>
      </c>
      <c r="G121" s="439">
        <v>149431</v>
      </c>
      <c r="H121" s="440">
        <v>149356</v>
      </c>
      <c r="I121" s="512">
        <f t="shared" si="24"/>
        <v>75</v>
      </c>
      <c r="J121" s="512">
        <f t="shared" si="25"/>
        <v>-7500</v>
      </c>
      <c r="K121" s="512">
        <f t="shared" si="26"/>
        <v>-0.0075</v>
      </c>
      <c r="L121" s="439">
        <v>20611</v>
      </c>
      <c r="M121" s="440">
        <v>21386</v>
      </c>
      <c r="N121" s="440">
        <f t="shared" si="27"/>
        <v>-775</v>
      </c>
      <c r="O121" s="440">
        <f t="shared" si="28"/>
        <v>77500</v>
      </c>
      <c r="P121" s="440">
        <f t="shared" si="29"/>
        <v>0.0775</v>
      </c>
      <c r="Q121" s="180"/>
    </row>
    <row r="122" spans="1:17" ht="15.75" customHeight="1">
      <c r="A122" s="477">
        <v>22</v>
      </c>
      <c r="B122" s="490" t="s">
        <v>145</v>
      </c>
      <c r="C122" s="491">
        <v>4865086</v>
      </c>
      <c r="D122" s="46" t="s">
        <v>12</v>
      </c>
      <c r="E122" s="47" t="s">
        <v>354</v>
      </c>
      <c r="F122" s="492">
        <v>-100</v>
      </c>
      <c r="G122" s="439">
        <v>21630</v>
      </c>
      <c r="H122" s="440">
        <v>21595</v>
      </c>
      <c r="I122" s="512">
        <f t="shared" si="24"/>
        <v>35</v>
      </c>
      <c r="J122" s="512">
        <f t="shared" si="25"/>
        <v>-3500</v>
      </c>
      <c r="K122" s="512">
        <f t="shared" si="26"/>
        <v>-0.0035</v>
      </c>
      <c r="L122" s="439">
        <v>44380</v>
      </c>
      <c r="M122" s="440">
        <v>44049</v>
      </c>
      <c r="N122" s="440">
        <f t="shared" si="27"/>
        <v>331</v>
      </c>
      <c r="O122" s="440">
        <f t="shared" si="28"/>
        <v>-33100</v>
      </c>
      <c r="P122" s="440">
        <f t="shared" si="29"/>
        <v>-0.0331</v>
      </c>
      <c r="Q122" s="180"/>
    </row>
    <row r="123" spans="1:17" ht="15.75" customHeight="1">
      <c r="A123" s="477"/>
      <c r="B123" s="480" t="s">
        <v>72</v>
      </c>
      <c r="C123" s="483"/>
      <c r="D123" s="46"/>
      <c r="E123" s="46"/>
      <c r="F123" s="492"/>
      <c r="G123" s="518"/>
      <c r="H123" s="512"/>
      <c r="I123" s="512"/>
      <c r="J123" s="512"/>
      <c r="K123" s="512"/>
      <c r="L123" s="439"/>
      <c r="M123" s="440"/>
      <c r="N123" s="440"/>
      <c r="O123" s="440"/>
      <c r="P123" s="440"/>
      <c r="Q123" s="180"/>
    </row>
    <row r="124" spans="1:17" s="728" customFormat="1" ht="14.25" customHeight="1">
      <c r="A124" s="477">
        <v>23</v>
      </c>
      <c r="B124" s="478" t="s">
        <v>65</v>
      </c>
      <c r="C124" s="483">
        <v>4902535</v>
      </c>
      <c r="D124" s="46" t="s">
        <v>12</v>
      </c>
      <c r="E124" s="47" t="s">
        <v>354</v>
      </c>
      <c r="F124" s="492">
        <v>-100</v>
      </c>
      <c r="G124" s="442">
        <v>993037</v>
      </c>
      <c r="H124" s="443">
        <v>993037</v>
      </c>
      <c r="I124" s="349">
        <f t="shared" si="24"/>
        <v>0</v>
      </c>
      <c r="J124" s="349">
        <f t="shared" si="25"/>
        <v>0</v>
      </c>
      <c r="K124" s="349">
        <f t="shared" si="26"/>
        <v>0</v>
      </c>
      <c r="L124" s="442">
        <v>5873</v>
      </c>
      <c r="M124" s="443">
        <v>5873</v>
      </c>
      <c r="N124" s="443">
        <f t="shared" si="27"/>
        <v>0</v>
      </c>
      <c r="O124" s="443">
        <f t="shared" si="28"/>
        <v>0</v>
      </c>
      <c r="P124" s="443">
        <f t="shared" si="29"/>
        <v>0</v>
      </c>
      <c r="Q124" s="738"/>
    </row>
    <row r="125" spans="1:17" s="728" customFormat="1" ht="14.25" customHeight="1">
      <c r="A125" s="477"/>
      <c r="B125" s="478" t="s">
        <v>65</v>
      </c>
      <c r="C125" s="483">
        <v>4902568</v>
      </c>
      <c r="D125" s="46" t="s">
        <v>12</v>
      </c>
      <c r="E125" s="47" t="s">
        <v>354</v>
      </c>
      <c r="F125" s="492"/>
      <c r="G125" s="442">
        <v>999996</v>
      </c>
      <c r="H125" s="443">
        <v>1000000</v>
      </c>
      <c r="I125" s="349">
        <f>G125-H125</f>
        <v>-4</v>
      </c>
      <c r="J125" s="349">
        <f>$F125*I125</f>
        <v>0</v>
      </c>
      <c r="K125" s="349">
        <f>J125/1000000</f>
        <v>0</v>
      </c>
      <c r="L125" s="442">
        <v>19</v>
      </c>
      <c r="M125" s="443">
        <v>0</v>
      </c>
      <c r="N125" s="443">
        <f>L125-M125</f>
        <v>19</v>
      </c>
      <c r="O125" s="443">
        <f>$F125*N125</f>
        <v>0</v>
      </c>
      <c r="P125" s="443">
        <f>O125/1000000</f>
        <v>0</v>
      </c>
      <c r="Q125" s="738" t="s">
        <v>423</v>
      </c>
    </row>
    <row r="126" spans="1:17" ht="15.75" customHeight="1">
      <c r="A126" s="477">
        <v>24</v>
      </c>
      <c r="B126" s="478" t="s">
        <v>73</v>
      </c>
      <c r="C126" s="483">
        <v>4902536</v>
      </c>
      <c r="D126" s="46" t="s">
        <v>12</v>
      </c>
      <c r="E126" s="47" t="s">
        <v>354</v>
      </c>
      <c r="F126" s="492">
        <v>-100</v>
      </c>
      <c r="G126" s="439">
        <v>7787</v>
      </c>
      <c r="H126" s="440">
        <v>7788</v>
      </c>
      <c r="I126" s="512">
        <f t="shared" si="24"/>
        <v>-1</v>
      </c>
      <c r="J126" s="512">
        <f t="shared" si="25"/>
        <v>100</v>
      </c>
      <c r="K126" s="512">
        <f t="shared" si="26"/>
        <v>0.0001</v>
      </c>
      <c r="L126" s="439">
        <v>15276</v>
      </c>
      <c r="M126" s="440">
        <v>15293</v>
      </c>
      <c r="N126" s="440">
        <f t="shared" si="27"/>
        <v>-17</v>
      </c>
      <c r="O126" s="440">
        <f t="shared" si="28"/>
        <v>1700</v>
      </c>
      <c r="P126" s="440">
        <f t="shared" si="29"/>
        <v>0.0017</v>
      </c>
      <c r="Q126" s="180"/>
    </row>
    <row r="127" spans="1:17" ht="15.75" customHeight="1">
      <c r="A127" s="477">
        <v>25</v>
      </c>
      <c r="B127" s="478" t="s">
        <v>86</v>
      </c>
      <c r="C127" s="483">
        <v>4902537</v>
      </c>
      <c r="D127" s="46" t="s">
        <v>12</v>
      </c>
      <c r="E127" s="47" t="s">
        <v>354</v>
      </c>
      <c r="F127" s="492">
        <v>-100</v>
      </c>
      <c r="G127" s="439">
        <v>23542</v>
      </c>
      <c r="H127" s="440">
        <v>23529</v>
      </c>
      <c r="I127" s="512">
        <f t="shared" si="24"/>
        <v>13</v>
      </c>
      <c r="J127" s="512">
        <f t="shared" si="25"/>
        <v>-1300</v>
      </c>
      <c r="K127" s="512">
        <f t="shared" si="26"/>
        <v>-0.0013</v>
      </c>
      <c r="L127" s="439">
        <v>56878</v>
      </c>
      <c r="M127" s="440">
        <v>56117</v>
      </c>
      <c r="N127" s="440">
        <f t="shared" si="27"/>
        <v>761</v>
      </c>
      <c r="O127" s="440">
        <f t="shared" si="28"/>
        <v>-76100</v>
      </c>
      <c r="P127" s="440">
        <f t="shared" si="29"/>
        <v>-0.0761</v>
      </c>
      <c r="Q127" s="180"/>
    </row>
    <row r="128" spans="1:17" ht="15.75" customHeight="1">
      <c r="A128" s="477">
        <v>26</v>
      </c>
      <c r="B128" s="478" t="s">
        <v>74</v>
      </c>
      <c r="C128" s="483">
        <v>4902579</v>
      </c>
      <c r="D128" s="46" t="s">
        <v>12</v>
      </c>
      <c r="E128" s="47" t="s">
        <v>354</v>
      </c>
      <c r="F128" s="492">
        <v>-100</v>
      </c>
      <c r="G128" s="442">
        <v>4490</v>
      </c>
      <c r="H128" s="443">
        <v>4490</v>
      </c>
      <c r="I128" s="349">
        <f>G128-H128</f>
        <v>0</v>
      </c>
      <c r="J128" s="349">
        <f t="shared" si="25"/>
        <v>0</v>
      </c>
      <c r="K128" s="349">
        <f t="shared" si="26"/>
        <v>0</v>
      </c>
      <c r="L128" s="442">
        <v>999953</v>
      </c>
      <c r="M128" s="443">
        <v>999953</v>
      </c>
      <c r="N128" s="443">
        <f>L128-M128</f>
        <v>0</v>
      </c>
      <c r="O128" s="443">
        <f t="shared" si="28"/>
        <v>0</v>
      </c>
      <c r="P128" s="443">
        <f t="shared" si="29"/>
        <v>0</v>
      </c>
      <c r="Q128" s="714"/>
    </row>
    <row r="129" spans="1:17" ht="15.75" customHeight="1">
      <c r="A129" s="477">
        <v>27</v>
      </c>
      <c r="B129" s="478" t="s">
        <v>75</v>
      </c>
      <c r="C129" s="483">
        <v>4902539</v>
      </c>
      <c r="D129" s="46" t="s">
        <v>12</v>
      </c>
      <c r="E129" s="47" t="s">
        <v>354</v>
      </c>
      <c r="F129" s="492">
        <v>-100</v>
      </c>
      <c r="G129" s="439">
        <v>998627</v>
      </c>
      <c r="H129" s="440">
        <v>998627</v>
      </c>
      <c r="I129" s="512">
        <f t="shared" si="24"/>
        <v>0</v>
      </c>
      <c r="J129" s="512">
        <f t="shared" si="25"/>
        <v>0</v>
      </c>
      <c r="K129" s="512">
        <f t="shared" si="26"/>
        <v>0</v>
      </c>
      <c r="L129" s="439">
        <v>69</v>
      </c>
      <c r="M129" s="440">
        <v>88</v>
      </c>
      <c r="N129" s="440">
        <f t="shared" si="27"/>
        <v>-19</v>
      </c>
      <c r="O129" s="440">
        <f t="shared" si="28"/>
        <v>1900</v>
      </c>
      <c r="P129" s="440">
        <f t="shared" si="29"/>
        <v>0.0019</v>
      </c>
      <c r="Q129" s="180"/>
    </row>
    <row r="130" spans="1:17" ht="15.75" customHeight="1">
      <c r="A130" s="477">
        <v>28</v>
      </c>
      <c r="B130" s="478" t="s">
        <v>61</v>
      </c>
      <c r="C130" s="483">
        <v>4902540</v>
      </c>
      <c r="D130" s="46" t="s">
        <v>12</v>
      </c>
      <c r="E130" s="47" t="s">
        <v>354</v>
      </c>
      <c r="F130" s="492">
        <v>-100</v>
      </c>
      <c r="G130" s="439">
        <v>15</v>
      </c>
      <c r="H130" s="440">
        <v>15</v>
      </c>
      <c r="I130" s="512">
        <f t="shared" si="24"/>
        <v>0</v>
      </c>
      <c r="J130" s="512">
        <f t="shared" si="25"/>
        <v>0</v>
      </c>
      <c r="K130" s="512">
        <f t="shared" si="26"/>
        <v>0</v>
      </c>
      <c r="L130" s="439">
        <v>13398</v>
      </c>
      <c r="M130" s="440">
        <v>13398</v>
      </c>
      <c r="N130" s="440">
        <f t="shared" si="27"/>
        <v>0</v>
      </c>
      <c r="O130" s="440">
        <f t="shared" si="28"/>
        <v>0</v>
      </c>
      <c r="P130" s="440">
        <f t="shared" si="29"/>
        <v>0</v>
      </c>
      <c r="Q130" s="180"/>
    </row>
    <row r="131" spans="1:17" ht="15.75" customHeight="1">
      <c r="A131" s="477"/>
      <c r="B131" s="480" t="s">
        <v>76</v>
      </c>
      <c r="C131" s="483"/>
      <c r="D131" s="46"/>
      <c r="E131" s="46"/>
      <c r="F131" s="492"/>
      <c r="G131" s="518"/>
      <c r="H131" s="512"/>
      <c r="I131" s="512"/>
      <c r="J131" s="512"/>
      <c r="K131" s="512"/>
      <c r="L131" s="439"/>
      <c r="M131" s="440"/>
      <c r="N131" s="440"/>
      <c r="O131" s="440"/>
      <c r="P131" s="440"/>
      <c r="Q131" s="180"/>
    </row>
    <row r="132" spans="1:17" s="728" customFormat="1" ht="15.75" customHeight="1">
      <c r="A132" s="477">
        <v>29</v>
      </c>
      <c r="B132" s="478" t="s">
        <v>77</v>
      </c>
      <c r="C132" s="483">
        <v>4902551</v>
      </c>
      <c r="D132" s="46" t="s">
        <v>12</v>
      </c>
      <c r="E132" s="47" t="s">
        <v>354</v>
      </c>
      <c r="F132" s="492">
        <v>-100</v>
      </c>
      <c r="G132" s="442">
        <v>173287</v>
      </c>
      <c r="H132" s="443">
        <v>172081</v>
      </c>
      <c r="I132" s="349">
        <f>G132-H132</f>
        <v>1206</v>
      </c>
      <c r="J132" s="349">
        <f>$F132*I132</f>
        <v>-120600</v>
      </c>
      <c r="K132" s="349">
        <f>J132/1000000</f>
        <v>-0.1206</v>
      </c>
      <c r="L132" s="442">
        <v>49581</v>
      </c>
      <c r="M132" s="443">
        <v>49130</v>
      </c>
      <c r="N132" s="443">
        <f>L132-M132</f>
        <v>451</v>
      </c>
      <c r="O132" s="443">
        <f>$F132*N132</f>
        <v>-45100</v>
      </c>
      <c r="P132" s="443">
        <f>O132/1000000</f>
        <v>-0.0451</v>
      </c>
      <c r="Q132" s="738"/>
    </row>
    <row r="133" spans="1:17" ht="15.75" customHeight="1">
      <c r="A133" s="477">
        <v>30</v>
      </c>
      <c r="B133" s="478" t="s">
        <v>78</v>
      </c>
      <c r="C133" s="483">
        <v>4902542</v>
      </c>
      <c r="D133" s="46" t="s">
        <v>12</v>
      </c>
      <c r="E133" s="47" t="s">
        <v>354</v>
      </c>
      <c r="F133" s="492">
        <v>-100</v>
      </c>
      <c r="G133" s="439">
        <v>16478</v>
      </c>
      <c r="H133" s="440">
        <v>16252</v>
      </c>
      <c r="I133" s="512">
        <f>G133-H133</f>
        <v>226</v>
      </c>
      <c r="J133" s="512">
        <f t="shared" si="25"/>
        <v>-22600</v>
      </c>
      <c r="K133" s="512">
        <f t="shared" si="26"/>
        <v>-0.0226</v>
      </c>
      <c r="L133" s="439">
        <v>64442</v>
      </c>
      <c r="M133" s="440">
        <v>64393</v>
      </c>
      <c r="N133" s="440">
        <f>L133-M133</f>
        <v>49</v>
      </c>
      <c r="O133" s="440">
        <f t="shared" si="28"/>
        <v>-4900</v>
      </c>
      <c r="P133" s="440">
        <f t="shared" si="29"/>
        <v>-0.0049</v>
      </c>
      <c r="Q133" s="180"/>
    </row>
    <row r="134" spans="1:17" ht="15.75" customHeight="1">
      <c r="A134" s="477">
        <v>31</v>
      </c>
      <c r="B134" s="478" t="s">
        <v>79</v>
      </c>
      <c r="C134" s="483">
        <v>4902544</v>
      </c>
      <c r="D134" s="46" t="s">
        <v>12</v>
      </c>
      <c r="E134" s="47" t="s">
        <v>354</v>
      </c>
      <c r="F134" s="492">
        <v>-100</v>
      </c>
      <c r="G134" s="439">
        <v>3767</v>
      </c>
      <c r="H134" s="349">
        <v>2729</v>
      </c>
      <c r="I134" s="512">
        <f>G134-H134</f>
        <v>1038</v>
      </c>
      <c r="J134" s="512">
        <f t="shared" si="25"/>
        <v>-103800</v>
      </c>
      <c r="K134" s="512">
        <f t="shared" si="26"/>
        <v>-0.1038</v>
      </c>
      <c r="L134" s="439">
        <v>1559</v>
      </c>
      <c r="M134" s="440">
        <v>1473</v>
      </c>
      <c r="N134" s="440">
        <f>L134-M134</f>
        <v>86</v>
      </c>
      <c r="O134" s="440">
        <f t="shared" si="28"/>
        <v>-8600</v>
      </c>
      <c r="P134" s="440">
        <f t="shared" si="29"/>
        <v>-0.0086</v>
      </c>
      <c r="Q134" s="760"/>
    </row>
    <row r="135" spans="1:17" ht="15.75" customHeight="1" thickBot="1">
      <c r="A135" s="481"/>
      <c r="B135" s="482"/>
      <c r="C135" s="484"/>
      <c r="D135" s="109"/>
      <c r="E135" s="53"/>
      <c r="F135" s="429"/>
      <c r="G135" s="36"/>
      <c r="H135" s="30"/>
      <c r="I135" s="31"/>
      <c r="J135" s="31"/>
      <c r="K135" s="32"/>
      <c r="L135" s="468"/>
      <c r="M135" s="31"/>
      <c r="N135" s="31"/>
      <c r="O135" s="31"/>
      <c r="P135" s="32"/>
      <c r="Q135" s="181"/>
    </row>
    <row r="136" ht="13.5" thickTop="1"/>
    <row r="137" spans="4:16" ht="16.5">
      <c r="D137" s="22"/>
      <c r="K137" s="603">
        <f>SUM(K92:K135)</f>
        <v>-0.2862</v>
      </c>
      <c r="L137" s="61"/>
      <c r="M137" s="61"/>
      <c r="N137" s="61"/>
      <c r="O137" s="61"/>
      <c r="P137" s="520">
        <f>SUM(P92:P135)</f>
        <v>-0.057466919999999824</v>
      </c>
    </row>
    <row r="138" spans="11:16" ht="14.25">
      <c r="K138" s="61"/>
      <c r="L138" s="61"/>
      <c r="M138" s="61"/>
      <c r="N138" s="61"/>
      <c r="O138" s="61"/>
      <c r="P138" s="61"/>
    </row>
    <row r="139" spans="11:16" ht="14.25">
      <c r="K139" s="61"/>
      <c r="L139" s="61"/>
      <c r="M139" s="61"/>
      <c r="N139" s="61"/>
      <c r="O139" s="61"/>
      <c r="P139" s="61"/>
    </row>
    <row r="140" spans="17:18" ht="12.75">
      <c r="Q140" s="536" t="str">
        <f>NDPL!Q1</f>
        <v>AUGUST-2014</v>
      </c>
      <c r="R140" s="307"/>
    </row>
    <row r="141" ht="13.5" thickBot="1"/>
    <row r="142" spans="1:17" ht="44.25" customHeight="1">
      <c r="A142" s="432"/>
      <c r="B142" s="430" t="s">
        <v>150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8"/>
    </row>
    <row r="143" spans="1:17" ht="19.5" customHeight="1">
      <c r="A143" s="275"/>
      <c r="B143" s="354" t="s">
        <v>151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59"/>
    </row>
    <row r="144" spans="1:17" ht="19.5" customHeight="1">
      <c r="A144" s="275"/>
      <c r="B144" s="350" t="s">
        <v>256</v>
      </c>
      <c r="C144" s="19"/>
      <c r="D144" s="19"/>
      <c r="E144" s="19"/>
      <c r="F144" s="19"/>
      <c r="G144" s="19"/>
      <c r="H144" s="19"/>
      <c r="I144" s="19"/>
      <c r="J144" s="19"/>
      <c r="K144" s="244">
        <f>K55</f>
        <v>0.8365</v>
      </c>
      <c r="L144" s="244"/>
      <c r="M144" s="244"/>
      <c r="N144" s="244"/>
      <c r="O144" s="244"/>
      <c r="P144" s="244">
        <f>P55</f>
        <v>-2.5306000000000033</v>
      </c>
      <c r="Q144" s="59"/>
    </row>
    <row r="145" spans="1:17" ht="19.5" customHeight="1">
      <c r="A145" s="275"/>
      <c r="B145" s="350" t="s">
        <v>257</v>
      </c>
      <c r="C145" s="19"/>
      <c r="D145" s="19"/>
      <c r="E145" s="19"/>
      <c r="F145" s="19"/>
      <c r="G145" s="19"/>
      <c r="H145" s="19"/>
      <c r="I145" s="19"/>
      <c r="J145" s="19"/>
      <c r="K145" s="604">
        <f>K137</f>
        <v>-0.2862</v>
      </c>
      <c r="L145" s="244"/>
      <c r="M145" s="244"/>
      <c r="N145" s="244"/>
      <c r="O145" s="244"/>
      <c r="P145" s="244">
        <f>P137</f>
        <v>-0.057466919999999824</v>
      </c>
      <c r="Q145" s="59"/>
    </row>
    <row r="146" spans="1:17" ht="19.5" customHeight="1">
      <c r="A146" s="275"/>
      <c r="B146" s="350" t="s">
        <v>152</v>
      </c>
      <c r="C146" s="19"/>
      <c r="D146" s="19"/>
      <c r="E146" s="19"/>
      <c r="F146" s="19"/>
      <c r="G146" s="19"/>
      <c r="H146" s="19"/>
      <c r="I146" s="19"/>
      <c r="J146" s="19"/>
      <c r="K146" s="604">
        <f>'ROHTAK ROAD'!K44</f>
        <v>-0.1076</v>
      </c>
      <c r="L146" s="244"/>
      <c r="M146" s="244"/>
      <c r="N146" s="244"/>
      <c r="O146" s="244"/>
      <c r="P146" s="604">
        <f>'ROHTAK ROAD'!P44</f>
        <v>-0.017</v>
      </c>
      <c r="Q146" s="59"/>
    </row>
    <row r="147" spans="1:17" ht="19.5" customHeight="1">
      <c r="A147" s="275"/>
      <c r="B147" s="350" t="s">
        <v>153</v>
      </c>
      <c r="C147" s="19"/>
      <c r="D147" s="19"/>
      <c r="E147" s="19"/>
      <c r="F147" s="19"/>
      <c r="G147" s="19"/>
      <c r="H147" s="19"/>
      <c r="I147" s="19"/>
      <c r="J147" s="19"/>
      <c r="K147" s="604">
        <f>SUM(K144:K146)</f>
        <v>0.4427</v>
      </c>
      <c r="L147" s="244"/>
      <c r="M147" s="244"/>
      <c r="N147" s="244"/>
      <c r="O147" s="244"/>
      <c r="P147" s="604">
        <f>SUM(P144:P146)</f>
        <v>-2.605066920000003</v>
      </c>
      <c r="Q147" s="59"/>
    </row>
    <row r="148" spans="1:17" ht="19.5" customHeight="1">
      <c r="A148" s="275"/>
      <c r="B148" s="354" t="s">
        <v>154</v>
      </c>
      <c r="C148" s="19"/>
      <c r="D148" s="19"/>
      <c r="E148" s="19"/>
      <c r="F148" s="19"/>
      <c r="G148" s="19"/>
      <c r="H148" s="19"/>
      <c r="I148" s="19"/>
      <c r="J148" s="19"/>
      <c r="K148" s="244"/>
      <c r="L148" s="244"/>
      <c r="M148" s="244"/>
      <c r="N148" s="244"/>
      <c r="O148" s="244"/>
      <c r="P148" s="244"/>
      <c r="Q148" s="59"/>
    </row>
    <row r="149" spans="1:17" ht="19.5" customHeight="1">
      <c r="A149" s="275"/>
      <c r="B149" s="350" t="s">
        <v>258</v>
      </c>
      <c r="C149" s="19"/>
      <c r="D149" s="19"/>
      <c r="E149" s="19"/>
      <c r="F149" s="19"/>
      <c r="G149" s="19"/>
      <c r="H149" s="19"/>
      <c r="I149" s="19"/>
      <c r="J149" s="19"/>
      <c r="K149" s="244">
        <f>K84</f>
        <v>-0.26</v>
      </c>
      <c r="L149" s="244"/>
      <c r="M149" s="244"/>
      <c r="N149" s="244"/>
      <c r="O149" s="244"/>
      <c r="P149" s="244">
        <f>P84</f>
        <v>17.985000000000003</v>
      </c>
      <c r="Q149" s="59"/>
    </row>
    <row r="150" spans="1:17" ht="19.5" customHeight="1" thickBot="1">
      <c r="A150" s="276"/>
      <c r="B150" s="431" t="s">
        <v>155</v>
      </c>
      <c r="C150" s="60"/>
      <c r="D150" s="60"/>
      <c r="E150" s="60"/>
      <c r="F150" s="60"/>
      <c r="G150" s="60"/>
      <c r="H150" s="60"/>
      <c r="I150" s="60"/>
      <c r="J150" s="60"/>
      <c r="K150" s="605">
        <f>SUM(K147:K149)</f>
        <v>0.18269999999999997</v>
      </c>
      <c r="L150" s="242"/>
      <c r="M150" s="242"/>
      <c r="N150" s="242"/>
      <c r="O150" s="242"/>
      <c r="P150" s="241">
        <f>SUM(P147:P149)</f>
        <v>15.37993308</v>
      </c>
      <c r="Q150" s="243"/>
    </row>
    <row r="151" ht="12.75">
      <c r="A151" s="275"/>
    </row>
    <row r="152" ht="12.75">
      <c r="A152" s="275"/>
    </row>
    <row r="153" ht="12.75">
      <c r="A153" s="275"/>
    </row>
    <row r="154" ht="13.5" thickBot="1">
      <c r="A154" s="276"/>
    </row>
    <row r="155" spans="1:17" ht="12.75">
      <c r="A155" s="269"/>
      <c r="B155" s="270"/>
      <c r="C155" s="270"/>
      <c r="D155" s="270"/>
      <c r="E155" s="270"/>
      <c r="F155" s="270"/>
      <c r="G155" s="270"/>
      <c r="H155" s="57"/>
      <c r="I155" s="57"/>
      <c r="J155" s="57"/>
      <c r="K155" s="57"/>
      <c r="L155" s="57"/>
      <c r="M155" s="57"/>
      <c r="N155" s="57"/>
      <c r="O155" s="57"/>
      <c r="P155" s="57"/>
      <c r="Q155" s="58"/>
    </row>
    <row r="156" spans="1:17" ht="23.25">
      <c r="A156" s="277" t="s">
        <v>335</v>
      </c>
      <c r="B156" s="261"/>
      <c r="C156" s="261"/>
      <c r="D156" s="261"/>
      <c r="E156" s="261"/>
      <c r="F156" s="261"/>
      <c r="G156" s="261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1"/>
      <c r="B157" s="261"/>
      <c r="C157" s="261"/>
      <c r="D157" s="261"/>
      <c r="E157" s="261"/>
      <c r="F157" s="261"/>
      <c r="G157" s="261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2"/>
      <c r="B158" s="273"/>
      <c r="C158" s="273"/>
      <c r="D158" s="273"/>
      <c r="E158" s="273"/>
      <c r="F158" s="273"/>
      <c r="G158" s="273"/>
      <c r="H158" s="19"/>
      <c r="I158" s="19"/>
      <c r="J158" s="19"/>
      <c r="K158" s="299" t="s">
        <v>347</v>
      </c>
      <c r="L158" s="19"/>
      <c r="M158" s="19"/>
      <c r="N158" s="19"/>
      <c r="O158" s="19"/>
      <c r="P158" s="299" t="s">
        <v>348</v>
      </c>
      <c r="Q158" s="59"/>
    </row>
    <row r="159" spans="1:17" ht="12.75">
      <c r="A159" s="274"/>
      <c r="B159" s="159"/>
      <c r="C159" s="159"/>
      <c r="D159" s="159"/>
      <c r="E159" s="159"/>
      <c r="F159" s="159"/>
      <c r="G159" s="15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4"/>
      <c r="B160" s="159"/>
      <c r="C160" s="159"/>
      <c r="D160" s="159"/>
      <c r="E160" s="159"/>
      <c r="F160" s="159"/>
      <c r="G160" s="15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8">
      <c r="A161" s="278" t="s">
        <v>338</v>
      </c>
      <c r="B161" s="262"/>
      <c r="C161" s="262"/>
      <c r="D161" s="263"/>
      <c r="E161" s="263"/>
      <c r="F161" s="264"/>
      <c r="G161" s="263"/>
      <c r="H161" s="19"/>
      <c r="I161" s="19"/>
      <c r="J161" s="19"/>
      <c r="K161" s="522">
        <f>K150</f>
        <v>0.18269999999999997</v>
      </c>
      <c r="L161" s="263" t="s">
        <v>336</v>
      </c>
      <c r="M161" s="19"/>
      <c r="N161" s="19"/>
      <c r="O161" s="19"/>
      <c r="P161" s="522">
        <f>P150</f>
        <v>15.37993308</v>
      </c>
      <c r="Q161" s="285" t="s">
        <v>336</v>
      </c>
    </row>
    <row r="162" spans="1:17" ht="18">
      <c r="A162" s="279"/>
      <c r="B162" s="265"/>
      <c r="C162" s="265"/>
      <c r="D162" s="261"/>
      <c r="E162" s="261"/>
      <c r="F162" s="266"/>
      <c r="G162" s="261"/>
      <c r="H162" s="19"/>
      <c r="I162" s="19"/>
      <c r="J162" s="19"/>
      <c r="K162" s="523"/>
      <c r="L162" s="261"/>
      <c r="M162" s="19"/>
      <c r="N162" s="19"/>
      <c r="O162" s="19"/>
      <c r="P162" s="523"/>
      <c r="Q162" s="286"/>
    </row>
    <row r="163" spans="1:17" ht="18">
      <c r="A163" s="280" t="s">
        <v>337</v>
      </c>
      <c r="B163" s="267"/>
      <c r="C163" s="51"/>
      <c r="D163" s="261"/>
      <c r="E163" s="261"/>
      <c r="F163" s="268"/>
      <c r="G163" s="263"/>
      <c r="H163" s="19"/>
      <c r="I163" s="19"/>
      <c r="J163" s="19"/>
      <c r="K163" s="523">
        <f>'STEPPED UP GENCO'!K45</f>
        <v>0.252373314</v>
      </c>
      <c r="L163" s="263" t="s">
        <v>336</v>
      </c>
      <c r="M163" s="19"/>
      <c r="N163" s="19"/>
      <c r="O163" s="19"/>
      <c r="P163" s="523">
        <f>'STEPPED UP GENCO'!P45</f>
        <v>-0.9195187180000002</v>
      </c>
      <c r="Q163" s="285" t="s">
        <v>336</v>
      </c>
    </row>
    <row r="164" spans="1:17" ht="12.75">
      <c r="A164" s="27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7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20.25">
      <c r="A167" s="275"/>
      <c r="B167" s="19"/>
      <c r="C167" s="19"/>
      <c r="D167" s="19"/>
      <c r="E167" s="19"/>
      <c r="F167" s="19"/>
      <c r="G167" s="19"/>
      <c r="H167" s="262"/>
      <c r="I167" s="262"/>
      <c r="J167" s="281" t="s">
        <v>339</v>
      </c>
      <c r="K167" s="467">
        <f>SUM(K161:K166)</f>
        <v>0.435073314</v>
      </c>
      <c r="L167" s="281" t="s">
        <v>336</v>
      </c>
      <c r="M167" s="159"/>
      <c r="N167" s="19"/>
      <c r="O167" s="19"/>
      <c r="P167" s="467">
        <f>SUM(P161:P166)</f>
        <v>14.460414362</v>
      </c>
      <c r="Q167" s="495" t="s">
        <v>336</v>
      </c>
    </row>
    <row r="168" spans="1:17" ht="13.5" thickBot="1">
      <c r="A168" s="27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5" max="255" man="1"/>
    <brk id="86" max="255" man="1"/>
    <brk id="13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9"/>
  <sheetViews>
    <sheetView view="pageBreakPreview" zoomScale="70" zoomScaleNormal="70" zoomScaleSheetLayoutView="70" workbookViewId="0" topLeftCell="C1">
      <selection activeCell="P14" sqref="P14"/>
    </sheetView>
  </sheetViews>
  <sheetFormatPr defaultColWidth="9.140625" defaultRowHeight="12.75"/>
  <cols>
    <col min="1" max="1" width="4.140625" style="0" customWidth="1"/>
    <col min="2" max="2" width="30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2.0039062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7.0039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3" t="str">
        <f>NDPL!$Q$1</f>
        <v>AUGUST-2014</v>
      </c>
      <c r="Q1" s="533"/>
    </row>
    <row r="2" ht="12.75">
      <c r="A2" s="17" t="s">
        <v>245</v>
      </c>
    </row>
    <row r="3" ht="23.25">
      <c r="A3" s="524" t="s">
        <v>156</v>
      </c>
    </row>
    <row r="4" spans="1:16" ht="24" thickBot="1">
      <c r="A4" s="525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01/09/2014</v>
      </c>
      <c r="H5" s="39" t="str">
        <f>NDPL!H5</f>
        <v>INTIAL READING 01/08/2014</v>
      </c>
      <c r="I5" s="39" t="s">
        <v>4</v>
      </c>
      <c r="J5" s="39" t="s">
        <v>5</v>
      </c>
      <c r="K5" s="39" t="s">
        <v>6</v>
      </c>
      <c r="L5" s="41" t="str">
        <f>NDPL!G5</f>
        <v>FINAL READING 01/09/2014</v>
      </c>
      <c r="M5" s="39" t="str">
        <f>NDPL!H5</f>
        <v>INTIAL READING 01/08/2014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1"/>
      <c r="B7" s="352" t="s">
        <v>157</v>
      </c>
      <c r="C7" s="353"/>
      <c r="D7" s="42"/>
      <c r="E7" s="42"/>
      <c r="F7" s="42"/>
      <c r="G7" s="34"/>
      <c r="H7" s="762"/>
      <c r="I7" s="762"/>
      <c r="J7" s="762"/>
      <c r="K7" s="762"/>
      <c r="L7" s="763"/>
      <c r="M7" s="762"/>
      <c r="N7" s="762"/>
      <c r="O7" s="762"/>
      <c r="P7" s="762"/>
      <c r="Q7" s="179"/>
    </row>
    <row r="8" spans="1:17" ht="24" customHeight="1">
      <c r="A8" s="326">
        <v>1</v>
      </c>
      <c r="B8" s="389" t="s">
        <v>158</v>
      </c>
      <c r="C8" s="390">
        <v>4865170</v>
      </c>
      <c r="D8" s="151" t="s">
        <v>12</v>
      </c>
      <c r="E8" s="115" t="s">
        <v>354</v>
      </c>
      <c r="F8" s="401">
        <v>5000</v>
      </c>
      <c r="G8" s="442">
        <v>999989</v>
      </c>
      <c r="H8" s="443">
        <v>999989</v>
      </c>
      <c r="I8" s="406">
        <f aca="true" t="shared" si="0" ref="I8:I16">G8-H8</f>
        <v>0</v>
      </c>
      <c r="J8" s="406">
        <f>$F8*I8</f>
        <v>0</v>
      </c>
      <c r="K8" s="406">
        <f>J8/1000000</f>
        <v>0</v>
      </c>
      <c r="L8" s="442">
        <v>999978</v>
      </c>
      <c r="M8" s="443">
        <v>1000025</v>
      </c>
      <c r="N8" s="406">
        <f aca="true" t="shared" si="1" ref="N8:N16">L8-M8</f>
        <v>-47</v>
      </c>
      <c r="O8" s="406">
        <f>$F8*N8</f>
        <v>-235000</v>
      </c>
      <c r="P8" s="406">
        <f>O8/1000000</f>
        <v>-0.235</v>
      </c>
      <c r="Q8" s="551"/>
    </row>
    <row r="9" spans="1:17" ht="24.75" customHeight="1">
      <c r="A9" s="326">
        <v>2</v>
      </c>
      <c r="B9" s="389" t="s">
        <v>159</v>
      </c>
      <c r="C9" s="390">
        <v>4865095</v>
      </c>
      <c r="D9" s="151" t="s">
        <v>12</v>
      </c>
      <c r="E9" s="115" t="s">
        <v>354</v>
      </c>
      <c r="F9" s="401">
        <v>1333.33</v>
      </c>
      <c r="G9" s="442">
        <v>986115</v>
      </c>
      <c r="H9" s="443">
        <v>986115</v>
      </c>
      <c r="I9" s="406">
        <f t="shared" si="0"/>
        <v>0</v>
      </c>
      <c r="J9" s="406">
        <f aca="true" t="shared" si="2" ref="J9:J80">$F9*I9</f>
        <v>0</v>
      </c>
      <c r="K9" s="406">
        <f aca="true" t="shared" si="3" ref="K9:K80">J9/1000000</f>
        <v>0</v>
      </c>
      <c r="L9" s="442">
        <v>672976</v>
      </c>
      <c r="M9" s="443">
        <v>673203</v>
      </c>
      <c r="N9" s="406">
        <f t="shared" si="1"/>
        <v>-227</v>
      </c>
      <c r="O9" s="406">
        <f aca="true" t="shared" si="4" ref="O9:O80">$F9*N9</f>
        <v>-302665.91</v>
      </c>
      <c r="P9" s="764">
        <f aca="true" t="shared" si="5" ref="P9:P80">O9/1000000</f>
        <v>-0.30266591</v>
      </c>
      <c r="Q9" s="681"/>
    </row>
    <row r="10" spans="1:17" ht="22.5" customHeight="1">
      <c r="A10" s="326">
        <v>3</v>
      </c>
      <c r="B10" s="389" t="s">
        <v>160</v>
      </c>
      <c r="C10" s="390">
        <v>4865166</v>
      </c>
      <c r="D10" s="151" t="s">
        <v>12</v>
      </c>
      <c r="E10" s="115" t="s">
        <v>354</v>
      </c>
      <c r="F10" s="401">
        <v>500</v>
      </c>
      <c r="G10" s="442">
        <v>7466</v>
      </c>
      <c r="H10" s="443">
        <v>7466</v>
      </c>
      <c r="I10" s="406">
        <f t="shared" si="0"/>
        <v>0</v>
      </c>
      <c r="J10" s="406">
        <f t="shared" si="2"/>
        <v>0</v>
      </c>
      <c r="K10" s="406">
        <f t="shared" si="3"/>
        <v>0</v>
      </c>
      <c r="L10" s="442">
        <v>68831</v>
      </c>
      <c r="M10" s="443">
        <v>67599</v>
      </c>
      <c r="N10" s="406">
        <f t="shared" si="1"/>
        <v>1232</v>
      </c>
      <c r="O10" s="406">
        <f t="shared" si="4"/>
        <v>616000</v>
      </c>
      <c r="P10" s="406">
        <f t="shared" si="5"/>
        <v>0.616</v>
      </c>
      <c r="Q10" s="398"/>
    </row>
    <row r="11" spans="1:17" ht="22.5" customHeight="1">
      <c r="A11" s="326">
        <v>4</v>
      </c>
      <c r="B11" s="389" t="s">
        <v>161</v>
      </c>
      <c r="C11" s="390">
        <v>4865151</v>
      </c>
      <c r="D11" s="151" t="s">
        <v>12</v>
      </c>
      <c r="E11" s="115" t="s">
        <v>354</v>
      </c>
      <c r="F11" s="401">
        <v>1000</v>
      </c>
      <c r="G11" s="442">
        <v>12567</v>
      </c>
      <c r="H11" s="443">
        <v>12567</v>
      </c>
      <c r="I11" s="406">
        <f t="shared" si="0"/>
        <v>0</v>
      </c>
      <c r="J11" s="406">
        <f t="shared" si="2"/>
        <v>0</v>
      </c>
      <c r="K11" s="406">
        <f t="shared" si="3"/>
        <v>0</v>
      </c>
      <c r="L11" s="442">
        <v>999386</v>
      </c>
      <c r="M11" s="443">
        <v>999448</v>
      </c>
      <c r="N11" s="406">
        <f t="shared" si="1"/>
        <v>-62</v>
      </c>
      <c r="O11" s="406">
        <f t="shared" si="4"/>
        <v>-62000</v>
      </c>
      <c r="P11" s="406">
        <f t="shared" si="5"/>
        <v>-0.062</v>
      </c>
      <c r="Q11" s="578"/>
    </row>
    <row r="12" spans="1:17" ht="22.5" customHeight="1">
      <c r="A12" s="326">
        <v>5</v>
      </c>
      <c r="B12" s="389" t="s">
        <v>162</v>
      </c>
      <c r="C12" s="390">
        <v>4865152</v>
      </c>
      <c r="D12" s="151" t="s">
        <v>12</v>
      </c>
      <c r="E12" s="115" t="s">
        <v>354</v>
      </c>
      <c r="F12" s="401">
        <v>300</v>
      </c>
      <c r="G12" s="442">
        <v>1605</v>
      </c>
      <c r="H12" s="443">
        <v>1605</v>
      </c>
      <c r="I12" s="406">
        <f t="shared" si="0"/>
        <v>0</v>
      </c>
      <c r="J12" s="406">
        <f t="shared" si="2"/>
        <v>0</v>
      </c>
      <c r="K12" s="406">
        <f t="shared" si="3"/>
        <v>0</v>
      </c>
      <c r="L12" s="442">
        <v>112</v>
      </c>
      <c r="M12" s="443">
        <v>112</v>
      </c>
      <c r="N12" s="406">
        <f t="shared" si="1"/>
        <v>0</v>
      </c>
      <c r="O12" s="406">
        <f t="shared" si="4"/>
        <v>0</v>
      </c>
      <c r="P12" s="406">
        <f t="shared" si="5"/>
        <v>0</v>
      </c>
      <c r="Q12" s="537"/>
    </row>
    <row r="13" spans="1:17" ht="22.5" customHeight="1">
      <c r="A13" s="326">
        <v>6</v>
      </c>
      <c r="B13" s="389" t="s">
        <v>163</v>
      </c>
      <c r="C13" s="390">
        <v>4865096</v>
      </c>
      <c r="D13" s="151" t="s">
        <v>12</v>
      </c>
      <c r="E13" s="115" t="s">
        <v>354</v>
      </c>
      <c r="F13" s="401">
        <v>100</v>
      </c>
      <c r="G13" s="442">
        <v>10671</v>
      </c>
      <c r="H13" s="443">
        <v>10671</v>
      </c>
      <c r="I13" s="406">
        <f t="shared" si="0"/>
        <v>0</v>
      </c>
      <c r="J13" s="406">
        <f t="shared" si="2"/>
        <v>0</v>
      </c>
      <c r="K13" s="406">
        <f t="shared" si="3"/>
        <v>0</v>
      </c>
      <c r="L13" s="442">
        <v>132525</v>
      </c>
      <c r="M13" s="443">
        <v>130296</v>
      </c>
      <c r="N13" s="406">
        <f t="shared" si="1"/>
        <v>2229</v>
      </c>
      <c r="O13" s="406">
        <f t="shared" si="4"/>
        <v>222900</v>
      </c>
      <c r="P13" s="406">
        <f t="shared" si="5"/>
        <v>0.2229</v>
      </c>
      <c r="Q13" s="398"/>
    </row>
    <row r="14" spans="1:17" ht="22.5" customHeight="1">
      <c r="A14" s="326">
        <v>7</v>
      </c>
      <c r="B14" s="389" t="s">
        <v>164</v>
      </c>
      <c r="C14" s="390">
        <v>4865140</v>
      </c>
      <c r="D14" s="151" t="s">
        <v>12</v>
      </c>
      <c r="E14" s="115" t="s">
        <v>354</v>
      </c>
      <c r="F14" s="401">
        <v>75</v>
      </c>
      <c r="G14" s="442">
        <v>747563</v>
      </c>
      <c r="H14" s="443">
        <v>747693</v>
      </c>
      <c r="I14" s="406">
        <f t="shared" si="0"/>
        <v>-130</v>
      </c>
      <c r="J14" s="406">
        <f>$F14*I14</f>
        <v>-9750</v>
      </c>
      <c r="K14" s="406">
        <f>J14/1000000</f>
        <v>-0.00975</v>
      </c>
      <c r="L14" s="442">
        <v>29868</v>
      </c>
      <c r="M14" s="443">
        <v>38057</v>
      </c>
      <c r="N14" s="406">
        <f t="shared" si="1"/>
        <v>-8189</v>
      </c>
      <c r="O14" s="406">
        <f>$F14*N14</f>
        <v>-614175</v>
      </c>
      <c r="P14" s="406">
        <f>O14/1000000</f>
        <v>-0.614175</v>
      </c>
      <c r="Q14" s="551"/>
    </row>
    <row r="15" spans="1:17" s="728" customFormat="1" ht="22.5" customHeight="1">
      <c r="A15" s="326">
        <v>8</v>
      </c>
      <c r="B15" s="774" t="s">
        <v>165</v>
      </c>
      <c r="C15" s="390">
        <v>4865148</v>
      </c>
      <c r="D15" s="151" t="s">
        <v>12</v>
      </c>
      <c r="E15" s="115" t="s">
        <v>354</v>
      </c>
      <c r="F15" s="401">
        <v>75</v>
      </c>
      <c r="G15" s="442">
        <v>0</v>
      </c>
      <c r="H15" s="443">
        <v>0</v>
      </c>
      <c r="I15" s="406">
        <f t="shared" si="0"/>
        <v>0</v>
      </c>
      <c r="J15" s="406">
        <f t="shared" si="2"/>
        <v>0</v>
      </c>
      <c r="K15" s="406">
        <f t="shared" si="3"/>
        <v>0</v>
      </c>
      <c r="L15" s="442">
        <v>999719</v>
      </c>
      <c r="M15" s="443">
        <v>1000631</v>
      </c>
      <c r="N15" s="406">
        <f t="shared" si="1"/>
        <v>-912</v>
      </c>
      <c r="O15" s="406">
        <f t="shared" si="4"/>
        <v>-68400</v>
      </c>
      <c r="P15" s="406">
        <f t="shared" si="5"/>
        <v>-0.0684</v>
      </c>
      <c r="Q15" s="775"/>
    </row>
    <row r="16" spans="1:17" ht="18">
      <c r="A16" s="326">
        <v>9</v>
      </c>
      <c r="B16" s="389" t="s">
        <v>166</v>
      </c>
      <c r="C16" s="390">
        <v>4865181</v>
      </c>
      <c r="D16" s="151" t="s">
        <v>12</v>
      </c>
      <c r="E16" s="115" t="s">
        <v>354</v>
      </c>
      <c r="F16" s="401">
        <v>900</v>
      </c>
      <c r="G16" s="442">
        <v>999157</v>
      </c>
      <c r="H16" s="443">
        <v>999157</v>
      </c>
      <c r="I16" s="406">
        <f t="shared" si="0"/>
        <v>0</v>
      </c>
      <c r="J16" s="406">
        <f t="shared" si="2"/>
        <v>0</v>
      </c>
      <c r="K16" s="406">
        <f t="shared" si="3"/>
        <v>0</v>
      </c>
      <c r="L16" s="442">
        <v>998592</v>
      </c>
      <c r="M16" s="443">
        <v>998592</v>
      </c>
      <c r="N16" s="406">
        <f t="shared" si="1"/>
        <v>0</v>
      </c>
      <c r="O16" s="406">
        <f t="shared" si="4"/>
        <v>0</v>
      </c>
      <c r="P16" s="406">
        <f t="shared" si="5"/>
        <v>0</v>
      </c>
      <c r="Q16" s="681"/>
    </row>
    <row r="17" spans="1:17" ht="22.5" customHeight="1">
      <c r="A17" s="326"/>
      <c r="B17" s="391" t="s">
        <v>167</v>
      </c>
      <c r="C17" s="390"/>
      <c r="D17" s="151"/>
      <c r="E17" s="151"/>
      <c r="F17" s="401"/>
      <c r="G17" s="612"/>
      <c r="H17" s="611"/>
      <c r="I17" s="409"/>
      <c r="J17" s="409"/>
      <c r="K17" s="412"/>
      <c r="L17" s="410"/>
      <c r="M17" s="409"/>
      <c r="N17" s="409"/>
      <c r="O17" s="409"/>
      <c r="P17" s="412"/>
      <c r="Q17" s="398"/>
    </row>
    <row r="18" spans="1:17" ht="22.5" customHeight="1">
      <c r="A18" s="326">
        <v>10</v>
      </c>
      <c r="B18" s="389" t="s">
        <v>15</v>
      </c>
      <c r="C18" s="390">
        <v>5128454</v>
      </c>
      <c r="D18" s="151" t="s">
        <v>12</v>
      </c>
      <c r="E18" s="115" t="s">
        <v>354</v>
      </c>
      <c r="F18" s="401">
        <v>-500</v>
      </c>
      <c r="G18" s="439">
        <v>1460</v>
      </c>
      <c r="H18" s="440">
        <v>798</v>
      </c>
      <c r="I18" s="409">
        <f>G18-H18</f>
        <v>662</v>
      </c>
      <c r="J18" s="409">
        <f t="shared" si="2"/>
        <v>-331000</v>
      </c>
      <c r="K18" s="409">
        <f t="shared" si="3"/>
        <v>-0.331</v>
      </c>
      <c r="L18" s="439">
        <v>996396</v>
      </c>
      <c r="M18" s="440">
        <v>996496</v>
      </c>
      <c r="N18" s="409">
        <f>L18-M18</f>
        <v>-100</v>
      </c>
      <c r="O18" s="409">
        <f t="shared" si="4"/>
        <v>50000</v>
      </c>
      <c r="P18" s="409">
        <f t="shared" si="5"/>
        <v>0.05</v>
      </c>
      <c r="Q18" s="398"/>
    </row>
    <row r="19" spans="1:17" ht="22.5" customHeight="1">
      <c r="A19" s="326">
        <v>11</v>
      </c>
      <c r="B19" s="356" t="s">
        <v>16</v>
      </c>
      <c r="C19" s="390">
        <v>4864974</v>
      </c>
      <c r="D19" s="103" t="s">
        <v>12</v>
      </c>
      <c r="E19" s="115" t="s">
        <v>354</v>
      </c>
      <c r="F19" s="401">
        <v>-1000</v>
      </c>
      <c r="G19" s="439">
        <v>988480</v>
      </c>
      <c r="H19" s="440">
        <v>988152</v>
      </c>
      <c r="I19" s="409">
        <f>G19-H19</f>
        <v>328</v>
      </c>
      <c r="J19" s="409">
        <f t="shared" si="2"/>
        <v>-328000</v>
      </c>
      <c r="K19" s="409">
        <f t="shared" si="3"/>
        <v>-0.328</v>
      </c>
      <c r="L19" s="439">
        <v>948994</v>
      </c>
      <c r="M19" s="440">
        <v>949049</v>
      </c>
      <c r="N19" s="409">
        <f>L19-M19</f>
        <v>-55</v>
      </c>
      <c r="O19" s="409">
        <f t="shared" si="4"/>
        <v>55000</v>
      </c>
      <c r="P19" s="409">
        <f t="shared" si="5"/>
        <v>0.055</v>
      </c>
      <c r="Q19" s="398"/>
    </row>
    <row r="20" spans="1:17" ht="22.5" customHeight="1">
      <c r="A20" s="326">
        <v>12</v>
      </c>
      <c r="B20" s="389" t="s">
        <v>17</v>
      </c>
      <c r="C20" s="390">
        <v>5100234</v>
      </c>
      <c r="D20" s="151" t="s">
        <v>12</v>
      </c>
      <c r="E20" s="115" t="s">
        <v>354</v>
      </c>
      <c r="F20" s="401">
        <v>-1000</v>
      </c>
      <c r="G20" s="439">
        <v>1000068</v>
      </c>
      <c r="H20" s="440">
        <v>999948</v>
      </c>
      <c r="I20" s="409">
        <f>G20-H20</f>
        <v>120</v>
      </c>
      <c r="J20" s="409">
        <f t="shared" si="2"/>
        <v>-120000</v>
      </c>
      <c r="K20" s="409">
        <f t="shared" si="3"/>
        <v>-0.12</v>
      </c>
      <c r="L20" s="439">
        <v>996617</v>
      </c>
      <c r="M20" s="440">
        <v>996795</v>
      </c>
      <c r="N20" s="409">
        <f>L20-M20</f>
        <v>-178</v>
      </c>
      <c r="O20" s="409">
        <f t="shared" si="4"/>
        <v>178000</v>
      </c>
      <c r="P20" s="409">
        <f t="shared" si="5"/>
        <v>0.178</v>
      </c>
      <c r="Q20" s="398"/>
    </row>
    <row r="21" spans="1:17" ht="22.5" customHeight="1">
      <c r="A21" s="326">
        <v>13</v>
      </c>
      <c r="B21" s="389" t="s">
        <v>168</v>
      </c>
      <c r="C21" s="390">
        <v>4864976</v>
      </c>
      <c r="D21" s="151" t="s">
        <v>12</v>
      </c>
      <c r="E21" s="115" t="s">
        <v>354</v>
      </c>
      <c r="F21" s="401">
        <v>-1000</v>
      </c>
      <c r="G21" s="439">
        <v>992553</v>
      </c>
      <c r="H21" s="440">
        <v>992449</v>
      </c>
      <c r="I21" s="409">
        <f>G21-H21</f>
        <v>104</v>
      </c>
      <c r="J21" s="409">
        <f t="shared" si="2"/>
        <v>-104000</v>
      </c>
      <c r="K21" s="409">
        <f t="shared" si="3"/>
        <v>-0.104</v>
      </c>
      <c r="L21" s="439">
        <v>946175</v>
      </c>
      <c r="M21" s="440">
        <v>946365</v>
      </c>
      <c r="N21" s="409">
        <f>L21-M21</f>
        <v>-190</v>
      </c>
      <c r="O21" s="409">
        <f t="shared" si="4"/>
        <v>190000</v>
      </c>
      <c r="P21" s="409">
        <f t="shared" si="5"/>
        <v>0.19</v>
      </c>
      <c r="Q21" s="398"/>
    </row>
    <row r="22" spans="1:17" ht="22.5" customHeight="1">
      <c r="A22" s="326"/>
      <c r="B22" s="391" t="s">
        <v>169</v>
      </c>
      <c r="C22" s="390"/>
      <c r="D22" s="151"/>
      <c r="E22" s="151"/>
      <c r="F22" s="401"/>
      <c r="G22" s="612"/>
      <c r="H22" s="611"/>
      <c r="I22" s="409"/>
      <c r="J22" s="409"/>
      <c r="K22" s="409"/>
      <c r="L22" s="410"/>
      <c r="M22" s="409"/>
      <c r="N22" s="409"/>
      <c r="O22" s="409"/>
      <c r="P22" s="409"/>
      <c r="Q22" s="398"/>
    </row>
    <row r="23" spans="1:17" ht="22.5" customHeight="1">
      <c r="A23" s="326">
        <v>14</v>
      </c>
      <c r="B23" s="389" t="s">
        <v>15</v>
      </c>
      <c r="C23" s="390">
        <v>5128437</v>
      </c>
      <c r="D23" s="151" t="s">
        <v>12</v>
      </c>
      <c r="E23" s="115" t="s">
        <v>354</v>
      </c>
      <c r="F23" s="401">
        <v>-1000</v>
      </c>
      <c r="G23" s="439">
        <v>987201</v>
      </c>
      <c r="H23" s="440">
        <v>987201</v>
      </c>
      <c r="I23" s="409">
        <f>G23-H23</f>
        <v>0</v>
      </c>
      <c r="J23" s="409">
        <f t="shared" si="2"/>
        <v>0</v>
      </c>
      <c r="K23" s="409">
        <f t="shared" si="3"/>
        <v>0</v>
      </c>
      <c r="L23" s="439">
        <v>973654</v>
      </c>
      <c r="M23" s="440">
        <v>975210</v>
      </c>
      <c r="N23" s="409">
        <f>L23-M23</f>
        <v>-1556</v>
      </c>
      <c r="O23" s="409">
        <f t="shared" si="4"/>
        <v>1556000</v>
      </c>
      <c r="P23" s="409">
        <f t="shared" si="5"/>
        <v>1.556</v>
      </c>
      <c r="Q23" s="690"/>
    </row>
    <row r="24" spans="1:17" ht="22.5" customHeight="1">
      <c r="A24" s="326">
        <v>15</v>
      </c>
      <c r="B24" s="389" t="s">
        <v>16</v>
      </c>
      <c r="C24" s="390">
        <v>5128439</v>
      </c>
      <c r="D24" s="151" t="s">
        <v>12</v>
      </c>
      <c r="E24" s="115" t="s">
        <v>354</v>
      </c>
      <c r="F24" s="401">
        <v>-1000</v>
      </c>
      <c r="G24" s="439">
        <v>25054</v>
      </c>
      <c r="H24" s="440">
        <v>25054</v>
      </c>
      <c r="I24" s="409">
        <f>G24-H24</f>
        <v>0</v>
      </c>
      <c r="J24" s="409">
        <f t="shared" si="2"/>
        <v>0</v>
      </c>
      <c r="K24" s="409">
        <f t="shared" si="3"/>
        <v>0</v>
      </c>
      <c r="L24" s="439">
        <v>983891</v>
      </c>
      <c r="M24" s="440">
        <v>984351</v>
      </c>
      <c r="N24" s="409">
        <f>L24-M24</f>
        <v>-460</v>
      </c>
      <c r="O24" s="409">
        <f t="shared" si="4"/>
        <v>460000</v>
      </c>
      <c r="P24" s="409">
        <f t="shared" si="5"/>
        <v>0.46</v>
      </c>
      <c r="Q24" s="690"/>
    </row>
    <row r="25" spans="1:17" ht="22.5" customHeight="1">
      <c r="A25" s="326">
        <v>16</v>
      </c>
      <c r="B25" s="389" t="s">
        <v>17</v>
      </c>
      <c r="C25" s="390">
        <v>5128460</v>
      </c>
      <c r="D25" s="151" t="s">
        <v>12</v>
      </c>
      <c r="E25" s="115" t="s">
        <v>354</v>
      </c>
      <c r="F25" s="401">
        <v>-1000</v>
      </c>
      <c r="G25" s="439">
        <v>24959</v>
      </c>
      <c r="H25" s="440">
        <v>24953</v>
      </c>
      <c r="I25" s="409">
        <f>G25-H25</f>
        <v>6</v>
      </c>
      <c r="J25" s="409">
        <f>$F25*I25</f>
        <v>-6000</v>
      </c>
      <c r="K25" s="409">
        <f>J25/1000000</f>
        <v>-0.006</v>
      </c>
      <c r="L25" s="439">
        <v>996380</v>
      </c>
      <c r="M25" s="440">
        <v>996708</v>
      </c>
      <c r="N25" s="409">
        <f>L25-M25</f>
        <v>-328</v>
      </c>
      <c r="O25" s="409">
        <f>$F25*N25</f>
        <v>328000</v>
      </c>
      <c r="P25" s="409">
        <f>O25/1000000</f>
        <v>0.328</v>
      </c>
      <c r="Q25" s="690"/>
    </row>
    <row r="26" spans="1:17" ht="22.5" customHeight="1">
      <c r="A26" s="326"/>
      <c r="B26" s="354" t="s">
        <v>170</v>
      </c>
      <c r="C26" s="390"/>
      <c r="D26" s="103"/>
      <c r="E26" s="103"/>
      <c r="F26" s="401"/>
      <c r="G26" s="612"/>
      <c r="H26" s="611"/>
      <c r="I26" s="409"/>
      <c r="J26" s="409"/>
      <c r="K26" s="409"/>
      <c r="L26" s="410"/>
      <c r="M26" s="409"/>
      <c r="N26" s="409"/>
      <c r="O26" s="409"/>
      <c r="P26" s="409"/>
      <c r="Q26" s="398"/>
    </row>
    <row r="27" spans="1:17" ht="22.5" customHeight="1">
      <c r="A27" s="326">
        <v>17</v>
      </c>
      <c r="B27" s="389" t="s">
        <v>15</v>
      </c>
      <c r="C27" s="390">
        <v>4864977</v>
      </c>
      <c r="D27" s="151" t="s">
        <v>12</v>
      </c>
      <c r="E27" s="115" t="s">
        <v>354</v>
      </c>
      <c r="F27" s="401">
        <v>-1000</v>
      </c>
      <c r="G27" s="442">
        <v>1219</v>
      </c>
      <c r="H27" s="443">
        <v>1197</v>
      </c>
      <c r="I27" s="406">
        <f>G27-H27</f>
        <v>22</v>
      </c>
      <c r="J27" s="406">
        <f t="shared" si="2"/>
        <v>-22000</v>
      </c>
      <c r="K27" s="406">
        <f t="shared" si="3"/>
        <v>-0.022</v>
      </c>
      <c r="L27" s="442">
        <v>997090</v>
      </c>
      <c r="M27" s="443">
        <v>997777</v>
      </c>
      <c r="N27" s="406">
        <f>L27-M27</f>
        <v>-687</v>
      </c>
      <c r="O27" s="406">
        <f t="shared" si="4"/>
        <v>687000</v>
      </c>
      <c r="P27" s="406">
        <f t="shared" si="5"/>
        <v>0.687</v>
      </c>
      <c r="Q27" s="731"/>
    </row>
    <row r="28" spans="1:17" ht="22.5" customHeight="1">
      <c r="A28" s="326">
        <v>18</v>
      </c>
      <c r="B28" s="389" t="s">
        <v>16</v>
      </c>
      <c r="C28" s="390">
        <v>4864970</v>
      </c>
      <c r="D28" s="151" t="s">
        <v>12</v>
      </c>
      <c r="E28" s="115" t="s">
        <v>354</v>
      </c>
      <c r="F28" s="401">
        <v>-1000</v>
      </c>
      <c r="G28" s="439">
        <v>7168</v>
      </c>
      <c r="H28" s="440">
        <v>5966</v>
      </c>
      <c r="I28" s="409">
        <f>G28-H28</f>
        <v>1202</v>
      </c>
      <c r="J28" s="409">
        <f t="shared" si="2"/>
        <v>-1202000</v>
      </c>
      <c r="K28" s="409">
        <f t="shared" si="3"/>
        <v>-1.202</v>
      </c>
      <c r="L28" s="439">
        <v>997784</v>
      </c>
      <c r="M28" s="440">
        <v>997899</v>
      </c>
      <c r="N28" s="409">
        <f>L28-M28</f>
        <v>-115</v>
      </c>
      <c r="O28" s="409">
        <f t="shared" si="4"/>
        <v>115000</v>
      </c>
      <c r="P28" s="409">
        <f t="shared" si="5"/>
        <v>0.115</v>
      </c>
      <c r="Q28" s="398"/>
    </row>
    <row r="29" spans="1:17" ht="22.5" customHeight="1">
      <c r="A29" s="326">
        <v>19</v>
      </c>
      <c r="B29" s="389" t="s">
        <v>17</v>
      </c>
      <c r="C29" s="390">
        <v>4864971</v>
      </c>
      <c r="D29" s="151" t="s">
        <v>12</v>
      </c>
      <c r="E29" s="115" t="s">
        <v>354</v>
      </c>
      <c r="F29" s="401">
        <v>-1000</v>
      </c>
      <c r="G29" s="439">
        <v>22356</v>
      </c>
      <c r="H29" s="440">
        <v>22332</v>
      </c>
      <c r="I29" s="409">
        <f>G29-H29</f>
        <v>24</v>
      </c>
      <c r="J29" s="409">
        <f t="shared" si="2"/>
        <v>-24000</v>
      </c>
      <c r="K29" s="409">
        <f t="shared" si="3"/>
        <v>-0.024</v>
      </c>
      <c r="L29" s="439">
        <v>3346</v>
      </c>
      <c r="M29" s="440">
        <v>4099</v>
      </c>
      <c r="N29" s="409">
        <f>L29-M29</f>
        <v>-753</v>
      </c>
      <c r="O29" s="409">
        <f t="shared" si="4"/>
        <v>753000</v>
      </c>
      <c r="P29" s="409">
        <f t="shared" si="5"/>
        <v>0.753</v>
      </c>
      <c r="Q29" s="398"/>
    </row>
    <row r="30" spans="1:17" ht="22.5" customHeight="1">
      <c r="A30" s="326">
        <v>20</v>
      </c>
      <c r="B30" s="356" t="s">
        <v>168</v>
      </c>
      <c r="C30" s="390">
        <v>4864995</v>
      </c>
      <c r="D30" s="103" t="s">
        <v>12</v>
      </c>
      <c r="E30" s="115" t="s">
        <v>354</v>
      </c>
      <c r="F30" s="401">
        <v>-1000</v>
      </c>
      <c r="G30" s="439">
        <v>5221</v>
      </c>
      <c r="H30" s="440">
        <v>3369</v>
      </c>
      <c r="I30" s="409">
        <f>G30-H30</f>
        <v>1852</v>
      </c>
      <c r="J30" s="409">
        <f t="shared" si="2"/>
        <v>-1852000</v>
      </c>
      <c r="K30" s="409">
        <f t="shared" si="3"/>
        <v>-1.852</v>
      </c>
      <c r="L30" s="439">
        <v>999280</v>
      </c>
      <c r="M30" s="440">
        <v>999191</v>
      </c>
      <c r="N30" s="409">
        <f>L30-M30</f>
        <v>89</v>
      </c>
      <c r="O30" s="409">
        <f t="shared" si="4"/>
        <v>-89000</v>
      </c>
      <c r="P30" s="409">
        <f t="shared" si="5"/>
        <v>-0.089</v>
      </c>
      <c r="Q30" s="753"/>
    </row>
    <row r="31" spans="1:17" ht="22.5" customHeight="1">
      <c r="A31" s="326"/>
      <c r="B31" s="391" t="s">
        <v>171</v>
      </c>
      <c r="C31" s="390"/>
      <c r="D31" s="151"/>
      <c r="E31" s="151"/>
      <c r="F31" s="401"/>
      <c r="G31" s="612"/>
      <c r="H31" s="611"/>
      <c r="I31" s="409"/>
      <c r="J31" s="409"/>
      <c r="K31" s="409"/>
      <c r="L31" s="410"/>
      <c r="M31" s="409"/>
      <c r="N31" s="409"/>
      <c r="O31" s="409"/>
      <c r="P31" s="409"/>
      <c r="Q31" s="398"/>
    </row>
    <row r="32" spans="1:17" ht="22.5" customHeight="1">
      <c r="A32" s="326"/>
      <c r="B32" s="391" t="s">
        <v>41</v>
      </c>
      <c r="C32" s="390"/>
      <c r="D32" s="151"/>
      <c r="E32" s="151"/>
      <c r="F32" s="401"/>
      <c r="G32" s="612"/>
      <c r="H32" s="611"/>
      <c r="I32" s="409"/>
      <c r="J32" s="409"/>
      <c r="K32" s="409"/>
      <c r="L32" s="410"/>
      <c r="M32" s="409"/>
      <c r="N32" s="409"/>
      <c r="O32" s="409"/>
      <c r="P32" s="409"/>
      <c r="Q32" s="398"/>
    </row>
    <row r="33" spans="1:17" ht="22.5" customHeight="1">
      <c r="A33" s="326">
        <v>21</v>
      </c>
      <c r="B33" s="389" t="s">
        <v>172</v>
      </c>
      <c r="C33" s="390">
        <v>4864955</v>
      </c>
      <c r="D33" s="151" t="s">
        <v>12</v>
      </c>
      <c r="E33" s="115" t="s">
        <v>354</v>
      </c>
      <c r="F33" s="401">
        <v>1000</v>
      </c>
      <c r="G33" s="439">
        <v>10526</v>
      </c>
      <c r="H33" s="440">
        <v>10527</v>
      </c>
      <c r="I33" s="409">
        <f>G33-H33</f>
        <v>-1</v>
      </c>
      <c r="J33" s="409">
        <f t="shared" si="2"/>
        <v>-1000</v>
      </c>
      <c r="K33" s="409">
        <f t="shared" si="3"/>
        <v>-0.001</v>
      </c>
      <c r="L33" s="439">
        <v>7579</v>
      </c>
      <c r="M33" s="440">
        <v>7403</v>
      </c>
      <c r="N33" s="409">
        <f>L33-M33</f>
        <v>176</v>
      </c>
      <c r="O33" s="409">
        <f t="shared" si="4"/>
        <v>176000</v>
      </c>
      <c r="P33" s="409">
        <f t="shared" si="5"/>
        <v>0.176</v>
      </c>
      <c r="Q33" s="398"/>
    </row>
    <row r="34" spans="1:17" ht="22.5" customHeight="1">
      <c r="A34" s="326"/>
      <c r="B34" s="354" t="s">
        <v>173</v>
      </c>
      <c r="C34" s="390"/>
      <c r="D34" s="103"/>
      <c r="E34" s="103"/>
      <c r="F34" s="401"/>
      <c r="G34" s="612"/>
      <c r="H34" s="611"/>
      <c r="I34" s="409"/>
      <c r="J34" s="409"/>
      <c r="K34" s="409"/>
      <c r="L34" s="410"/>
      <c r="M34" s="409"/>
      <c r="N34" s="409"/>
      <c r="O34" s="409"/>
      <c r="P34" s="409"/>
      <c r="Q34" s="398"/>
    </row>
    <row r="35" spans="1:17" ht="22.5" customHeight="1">
      <c r="A35" s="326">
        <v>22</v>
      </c>
      <c r="B35" s="356" t="s">
        <v>15</v>
      </c>
      <c r="C35" s="390">
        <v>5100231</v>
      </c>
      <c r="D35" s="103" t="s">
        <v>12</v>
      </c>
      <c r="E35" s="115" t="s">
        <v>354</v>
      </c>
      <c r="F35" s="401">
        <v>-1000</v>
      </c>
      <c r="G35" s="439">
        <v>999025</v>
      </c>
      <c r="H35" s="440">
        <v>999042</v>
      </c>
      <c r="I35" s="409">
        <f>G35-H35</f>
        <v>-17</v>
      </c>
      <c r="J35" s="409">
        <f>$F35*I35</f>
        <v>17000</v>
      </c>
      <c r="K35" s="409">
        <f>J35/1000000</f>
        <v>0.017</v>
      </c>
      <c r="L35" s="439">
        <v>989792</v>
      </c>
      <c r="M35" s="440">
        <v>992748</v>
      </c>
      <c r="N35" s="409">
        <f>L35-M35</f>
        <v>-2956</v>
      </c>
      <c r="O35" s="409">
        <f>$F35*N35</f>
        <v>2956000</v>
      </c>
      <c r="P35" s="409">
        <f>O35/1000000</f>
        <v>2.956</v>
      </c>
      <c r="Q35" s="398"/>
    </row>
    <row r="36" spans="1:17" ht="22.5" customHeight="1">
      <c r="A36" s="326">
        <v>23</v>
      </c>
      <c r="B36" s="389" t="s">
        <v>16</v>
      </c>
      <c r="C36" s="390">
        <v>4864909</v>
      </c>
      <c r="D36" s="151" t="s">
        <v>12</v>
      </c>
      <c r="E36" s="115" t="s">
        <v>354</v>
      </c>
      <c r="F36" s="401">
        <v>-1000</v>
      </c>
      <c r="G36" s="439">
        <v>953332</v>
      </c>
      <c r="H36" s="440">
        <v>953332</v>
      </c>
      <c r="I36" s="409">
        <f>G36-H36</f>
        <v>0</v>
      </c>
      <c r="J36" s="409">
        <f t="shared" si="2"/>
        <v>0</v>
      </c>
      <c r="K36" s="409">
        <f t="shared" si="3"/>
        <v>0</v>
      </c>
      <c r="L36" s="439">
        <v>845680</v>
      </c>
      <c r="M36" s="440">
        <v>847904</v>
      </c>
      <c r="N36" s="409">
        <f>L36-M36</f>
        <v>-2224</v>
      </c>
      <c r="O36" s="409">
        <f t="shared" si="4"/>
        <v>2224000</v>
      </c>
      <c r="P36" s="409">
        <f t="shared" si="5"/>
        <v>2.224</v>
      </c>
      <c r="Q36" s="398"/>
    </row>
    <row r="37" spans="1:17" ht="22.5" customHeight="1">
      <c r="A37" s="326"/>
      <c r="B37" s="391" t="s">
        <v>174</v>
      </c>
      <c r="C37" s="390"/>
      <c r="D37" s="151"/>
      <c r="E37" s="151"/>
      <c r="F37" s="399"/>
      <c r="G37" s="612"/>
      <c r="H37" s="611"/>
      <c r="I37" s="409"/>
      <c r="J37" s="409"/>
      <c r="K37" s="409"/>
      <c r="L37" s="410"/>
      <c r="M37" s="409"/>
      <c r="N37" s="409"/>
      <c r="O37" s="409"/>
      <c r="P37" s="409"/>
      <c r="Q37" s="398"/>
    </row>
    <row r="38" spans="1:17" ht="22.5" customHeight="1">
      <c r="A38" s="326">
        <v>24</v>
      </c>
      <c r="B38" s="389" t="s">
        <v>130</v>
      </c>
      <c r="C38" s="390">
        <v>4864964</v>
      </c>
      <c r="D38" s="151" t="s">
        <v>12</v>
      </c>
      <c r="E38" s="115" t="s">
        <v>354</v>
      </c>
      <c r="F38" s="401">
        <v>-1000</v>
      </c>
      <c r="G38" s="439">
        <v>999444</v>
      </c>
      <c r="H38" s="440">
        <v>999438</v>
      </c>
      <c r="I38" s="409">
        <f aca="true" t="shared" si="6" ref="I38:I43">G38-H38</f>
        <v>6</v>
      </c>
      <c r="J38" s="409">
        <f t="shared" si="2"/>
        <v>-6000</v>
      </c>
      <c r="K38" s="409">
        <f t="shared" si="3"/>
        <v>-0.006</v>
      </c>
      <c r="L38" s="439">
        <v>968454</v>
      </c>
      <c r="M38" s="440">
        <v>969004</v>
      </c>
      <c r="N38" s="409">
        <f aca="true" t="shared" si="7" ref="N38:N43">L38-M38</f>
        <v>-550</v>
      </c>
      <c r="O38" s="409">
        <f t="shared" si="4"/>
        <v>550000</v>
      </c>
      <c r="P38" s="409">
        <f t="shared" si="5"/>
        <v>0.55</v>
      </c>
      <c r="Q38" s="398"/>
    </row>
    <row r="39" spans="1:17" ht="22.5" customHeight="1">
      <c r="A39" s="326">
        <v>25</v>
      </c>
      <c r="B39" s="389" t="s">
        <v>131</v>
      </c>
      <c r="C39" s="390">
        <v>4864965</v>
      </c>
      <c r="D39" s="151" t="s">
        <v>12</v>
      </c>
      <c r="E39" s="115" t="s">
        <v>354</v>
      </c>
      <c r="F39" s="401">
        <v>-1000</v>
      </c>
      <c r="G39" s="439">
        <v>995319</v>
      </c>
      <c r="H39" s="440">
        <v>995332</v>
      </c>
      <c r="I39" s="409">
        <f t="shared" si="6"/>
        <v>-13</v>
      </c>
      <c r="J39" s="409">
        <f t="shared" si="2"/>
        <v>13000</v>
      </c>
      <c r="K39" s="409">
        <f t="shared" si="3"/>
        <v>0.013</v>
      </c>
      <c r="L39" s="439">
        <v>948744</v>
      </c>
      <c r="M39" s="440">
        <v>949797</v>
      </c>
      <c r="N39" s="409">
        <f t="shared" si="7"/>
        <v>-1053</v>
      </c>
      <c r="O39" s="409">
        <f t="shared" si="4"/>
        <v>1053000</v>
      </c>
      <c r="P39" s="409">
        <f t="shared" si="5"/>
        <v>1.053</v>
      </c>
      <c r="Q39" s="398"/>
    </row>
    <row r="40" spans="1:17" s="728" customFormat="1" ht="22.5" customHeight="1">
      <c r="A40" s="326">
        <v>26</v>
      </c>
      <c r="B40" s="389" t="s">
        <v>175</v>
      </c>
      <c r="C40" s="390">
        <v>4864890</v>
      </c>
      <c r="D40" s="151" t="s">
        <v>12</v>
      </c>
      <c r="E40" s="115" t="s">
        <v>354</v>
      </c>
      <c r="F40" s="401">
        <v>-1000</v>
      </c>
      <c r="G40" s="442">
        <v>995596</v>
      </c>
      <c r="H40" s="443">
        <v>995596</v>
      </c>
      <c r="I40" s="406">
        <f t="shared" si="6"/>
        <v>0</v>
      </c>
      <c r="J40" s="406">
        <f t="shared" si="2"/>
        <v>0</v>
      </c>
      <c r="K40" s="406">
        <f t="shared" si="3"/>
        <v>0</v>
      </c>
      <c r="L40" s="442">
        <v>956880</v>
      </c>
      <c r="M40" s="443">
        <v>956880</v>
      </c>
      <c r="N40" s="406">
        <f t="shared" si="7"/>
        <v>0</v>
      </c>
      <c r="O40" s="406">
        <f t="shared" si="4"/>
        <v>0</v>
      </c>
      <c r="P40" s="406">
        <f t="shared" si="5"/>
        <v>0</v>
      </c>
      <c r="Q40" s="775"/>
    </row>
    <row r="41" spans="1:17" s="728" customFormat="1" ht="22.5" customHeight="1">
      <c r="A41" s="326">
        <v>27</v>
      </c>
      <c r="B41" s="356" t="s">
        <v>176</v>
      </c>
      <c r="C41" s="390">
        <v>4864933</v>
      </c>
      <c r="D41" s="103" t="s">
        <v>12</v>
      </c>
      <c r="E41" s="115" t="s">
        <v>354</v>
      </c>
      <c r="F41" s="401">
        <v>-1000</v>
      </c>
      <c r="G41" s="442">
        <v>8136</v>
      </c>
      <c r="H41" s="443">
        <v>8149</v>
      </c>
      <c r="I41" s="406">
        <f t="shared" si="6"/>
        <v>-13</v>
      </c>
      <c r="J41" s="406">
        <f t="shared" si="2"/>
        <v>13000</v>
      </c>
      <c r="K41" s="406">
        <f t="shared" si="3"/>
        <v>0.013</v>
      </c>
      <c r="L41" s="442">
        <v>39298</v>
      </c>
      <c r="M41" s="443">
        <v>39516</v>
      </c>
      <c r="N41" s="406">
        <f t="shared" si="7"/>
        <v>-218</v>
      </c>
      <c r="O41" s="406">
        <f t="shared" si="4"/>
        <v>218000</v>
      </c>
      <c r="P41" s="406">
        <f t="shared" si="5"/>
        <v>0.218</v>
      </c>
      <c r="Q41" s="775"/>
    </row>
    <row r="42" spans="1:17" s="728" customFormat="1" ht="22.5" customHeight="1">
      <c r="A42" s="326">
        <v>28</v>
      </c>
      <c r="B42" s="389" t="s">
        <v>177</v>
      </c>
      <c r="C42" s="390">
        <v>4864904</v>
      </c>
      <c r="D42" s="151" t="s">
        <v>12</v>
      </c>
      <c r="E42" s="115" t="s">
        <v>354</v>
      </c>
      <c r="F42" s="401">
        <v>-1000</v>
      </c>
      <c r="G42" s="442">
        <v>999954</v>
      </c>
      <c r="H42" s="443">
        <v>999997</v>
      </c>
      <c r="I42" s="406">
        <f>G42-H42</f>
        <v>-43</v>
      </c>
      <c r="J42" s="406">
        <f>$F42*I42</f>
        <v>43000</v>
      </c>
      <c r="K42" s="406">
        <f>J42/1000000</f>
        <v>0.043</v>
      </c>
      <c r="L42" s="442">
        <v>999181</v>
      </c>
      <c r="M42" s="443">
        <v>999352</v>
      </c>
      <c r="N42" s="406">
        <f>L42-M42</f>
        <v>-171</v>
      </c>
      <c r="O42" s="406">
        <f>$F42*N42</f>
        <v>171000</v>
      </c>
      <c r="P42" s="406">
        <f>O42/1000000</f>
        <v>0.171</v>
      </c>
      <c r="Q42" s="775"/>
    </row>
    <row r="43" spans="1:17" ht="22.5" customHeight="1" thickBot="1">
      <c r="A43" s="326">
        <v>29</v>
      </c>
      <c r="B43" s="389" t="s">
        <v>178</v>
      </c>
      <c r="C43" s="390">
        <v>4864907</v>
      </c>
      <c r="D43" s="151" t="s">
        <v>12</v>
      </c>
      <c r="E43" s="115" t="s">
        <v>354</v>
      </c>
      <c r="F43" s="573">
        <v>-1000</v>
      </c>
      <c r="G43" s="439">
        <v>997038</v>
      </c>
      <c r="H43" s="440">
        <v>997066</v>
      </c>
      <c r="I43" s="409">
        <f t="shared" si="6"/>
        <v>-28</v>
      </c>
      <c r="J43" s="409">
        <f t="shared" si="2"/>
        <v>28000</v>
      </c>
      <c r="K43" s="409">
        <f t="shared" si="3"/>
        <v>0.028</v>
      </c>
      <c r="L43" s="439">
        <v>867286</v>
      </c>
      <c r="M43" s="440">
        <v>867699</v>
      </c>
      <c r="N43" s="409">
        <f t="shared" si="7"/>
        <v>-413</v>
      </c>
      <c r="O43" s="409">
        <f t="shared" si="4"/>
        <v>413000</v>
      </c>
      <c r="P43" s="409">
        <f t="shared" si="5"/>
        <v>0.413</v>
      </c>
      <c r="Q43" s="398"/>
    </row>
    <row r="44" spans="1:17" ht="18" customHeight="1" thickTop="1">
      <c r="A44" s="353"/>
      <c r="B44" s="392"/>
      <c r="C44" s="393"/>
      <c r="D44" s="311"/>
      <c r="E44" s="312"/>
      <c r="F44" s="401"/>
      <c r="G44" s="613"/>
      <c r="H44" s="614"/>
      <c r="I44" s="415"/>
      <c r="J44" s="415"/>
      <c r="K44" s="415"/>
      <c r="L44" s="415"/>
      <c r="M44" s="416"/>
      <c r="N44" s="415"/>
      <c r="O44" s="415"/>
      <c r="P44" s="415"/>
      <c r="Q44" s="25"/>
    </row>
    <row r="45" spans="1:17" ht="18" customHeight="1" thickBot="1">
      <c r="A45" s="526" t="s">
        <v>343</v>
      </c>
      <c r="B45" s="394"/>
      <c r="C45" s="395"/>
      <c r="D45" s="313"/>
      <c r="E45" s="314"/>
      <c r="F45" s="401"/>
      <c r="G45" s="615"/>
      <c r="H45" s="616"/>
      <c r="I45" s="419"/>
      <c r="J45" s="419"/>
      <c r="K45" s="419"/>
      <c r="L45" s="419"/>
      <c r="M45" s="420"/>
      <c r="N45" s="419"/>
      <c r="O45" s="419"/>
      <c r="P45" s="534" t="str">
        <f>NDPL!$Q$1</f>
        <v>AUGUST-2014</v>
      </c>
      <c r="Q45" s="534"/>
    </row>
    <row r="46" spans="1:17" ht="21" customHeight="1" thickTop="1">
      <c r="A46" s="351"/>
      <c r="B46" s="354" t="s">
        <v>179</v>
      </c>
      <c r="C46" s="390"/>
      <c r="D46" s="103"/>
      <c r="E46" s="103"/>
      <c r="F46" s="574"/>
      <c r="G46" s="612"/>
      <c r="H46" s="611"/>
      <c r="I46" s="409"/>
      <c r="J46" s="409"/>
      <c r="K46" s="409"/>
      <c r="L46" s="410"/>
      <c r="M46" s="409"/>
      <c r="N46" s="409"/>
      <c r="O46" s="409"/>
      <c r="P46" s="409"/>
      <c r="Q46" s="180"/>
    </row>
    <row r="47" spans="1:17" ht="21" customHeight="1">
      <c r="A47" s="326">
        <v>30</v>
      </c>
      <c r="B47" s="389" t="s">
        <v>15</v>
      </c>
      <c r="C47" s="390">
        <v>4864988</v>
      </c>
      <c r="D47" s="151" t="s">
        <v>12</v>
      </c>
      <c r="E47" s="115" t="s">
        <v>354</v>
      </c>
      <c r="F47" s="401">
        <v>-1000</v>
      </c>
      <c r="G47" s="439">
        <v>996443</v>
      </c>
      <c r="H47" s="440">
        <v>996300</v>
      </c>
      <c r="I47" s="409">
        <f>G47-H47</f>
        <v>143</v>
      </c>
      <c r="J47" s="409">
        <f t="shared" si="2"/>
        <v>-143000</v>
      </c>
      <c r="K47" s="409">
        <f t="shared" si="3"/>
        <v>-0.143</v>
      </c>
      <c r="L47" s="439">
        <v>972496</v>
      </c>
      <c r="M47" s="440">
        <v>972576</v>
      </c>
      <c r="N47" s="409">
        <f>L47-M47</f>
        <v>-80</v>
      </c>
      <c r="O47" s="409">
        <f t="shared" si="4"/>
        <v>80000</v>
      </c>
      <c r="P47" s="409">
        <f t="shared" si="5"/>
        <v>0.08</v>
      </c>
      <c r="Q47" s="180"/>
    </row>
    <row r="48" spans="1:17" ht="21" customHeight="1">
      <c r="A48" s="326">
        <v>31</v>
      </c>
      <c r="B48" s="389" t="s">
        <v>16</v>
      </c>
      <c r="C48" s="390">
        <v>4864989</v>
      </c>
      <c r="D48" s="151" t="s">
        <v>12</v>
      </c>
      <c r="E48" s="115" t="s">
        <v>354</v>
      </c>
      <c r="F48" s="401">
        <v>-1000</v>
      </c>
      <c r="G48" s="439">
        <v>997780</v>
      </c>
      <c r="H48" s="440">
        <v>997754</v>
      </c>
      <c r="I48" s="409">
        <f>G48-H48</f>
        <v>26</v>
      </c>
      <c r="J48" s="409">
        <f t="shared" si="2"/>
        <v>-26000</v>
      </c>
      <c r="K48" s="409">
        <f t="shared" si="3"/>
        <v>-0.026</v>
      </c>
      <c r="L48" s="439">
        <v>989127</v>
      </c>
      <c r="M48" s="440">
        <v>989204</v>
      </c>
      <c r="N48" s="409">
        <f>L48-M48</f>
        <v>-77</v>
      </c>
      <c r="O48" s="409">
        <f t="shared" si="4"/>
        <v>77000</v>
      </c>
      <c r="P48" s="409">
        <f t="shared" si="5"/>
        <v>0.077</v>
      </c>
      <c r="Q48" s="180"/>
    </row>
    <row r="49" spans="1:17" ht="21" customHeight="1">
      <c r="A49" s="326">
        <v>32</v>
      </c>
      <c r="B49" s="389" t="s">
        <v>17</v>
      </c>
      <c r="C49" s="390">
        <v>4864979</v>
      </c>
      <c r="D49" s="151" t="s">
        <v>12</v>
      </c>
      <c r="E49" s="115" t="s">
        <v>354</v>
      </c>
      <c r="F49" s="401">
        <v>-2000</v>
      </c>
      <c r="G49" s="439">
        <v>997394</v>
      </c>
      <c r="H49" s="440">
        <v>997256</v>
      </c>
      <c r="I49" s="409">
        <f>G49-H49</f>
        <v>138</v>
      </c>
      <c r="J49" s="409">
        <f t="shared" si="2"/>
        <v>-276000</v>
      </c>
      <c r="K49" s="409">
        <f t="shared" si="3"/>
        <v>-0.276</v>
      </c>
      <c r="L49" s="439">
        <v>969884</v>
      </c>
      <c r="M49" s="440">
        <v>969894</v>
      </c>
      <c r="N49" s="409">
        <f>L49-M49</f>
        <v>-10</v>
      </c>
      <c r="O49" s="409">
        <f t="shared" si="4"/>
        <v>20000</v>
      </c>
      <c r="P49" s="409">
        <f t="shared" si="5"/>
        <v>0.02</v>
      </c>
      <c r="Q49" s="575"/>
    </row>
    <row r="50" spans="1:17" ht="21" customHeight="1">
      <c r="A50" s="326"/>
      <c r="B50" s="391" t="s">
        <v>180</v>
      </c>
      <c r="C50" s="390"/>
      <c r="D50" s="151"/>
      <c r="E50" s="151"/>
      <c r="F50" s="401"/>
      <c r="G50" s="612"/>
      <c r="H50" s="611"/>
      <c r="I50" s="409"/>
      <c r="J50" s="409"/>
      <c r="K50" s="409"/>
      <c r="L50" s="410"/>
      <c r="M50" s="409"/>
      <c r="N50" s="409"/>
      <c r="O50" s="409"/>
      <c r="P50" s="409"/>
      <c r="Q50" s="180"/>
    </row>
    <row r="51" spans="1:17" ht="21" customHeight="1">
      <c r="A51" s="326">
        <v>33</v>
      </c>
      <c r="B51" s="389" t="s">
        <v>15</v>
      </c>
      <c r="C51" s="390">
        <v>4864966</v>
      </c>
      <c r="D51" s="151" t="s">
        <v>12</v>
      </c>
      <c r="E51" s="115" t="s">
        <v>354</v>
      </c>
      <c r="F51" s="401">
        <v>-1000</v>
      </c>
      <c r="G51" s="439">
        <v>995001</v>
      </c>
      <c r="H51" s="440">
        <v>995001</v>
      </c>
      <c r="I51" s="409">
        <f>G51-H51</f>
        <v>0</v>
      </c>
      <c r="J51" s="409">
        <f t="shared" si="2"/>
        <v>0</v>
      </c>
      <c r="K51" s="409">
        <f t="shared" si="3"/>
        <v>0</v>
      </c>
      <c r="L51" s="439">
        <v>910891</v>
      </c>
      <c r="M51" s="440">
        <v>912405</v>
      </c>
      <c r="N51" s="409">
        <f>L51-M51</f>
        <v>-1514</v>
      </c>
      <c r="O51" s="409">
        <f t="shared" si="4"/>
        <v>1514000</v>
      </c>
      <c r="P51" s="409">
        <f t="shared" si="5"/>
        <v>1.514</v>
      </c>
      <c r="Q51" s="180"/>
    </row>
    <row r="52" spans="1:17" ht="21" customHeight="1">
      <c r="A52" s="326">
        <v>34</v>
      </c>
      <c r="B52" s="389" t="s">
        <v>16</v>
      </c>
      <c r="C52" s="390">
        <v>4864967</v>
      </c>
      <c r="D52" s="151" t="s">
        <v>12</v>
      </c>
      <c r="E52" s="115" t="s">
        <v>354</v>
      </c>
      <c r="F52" s="401">
        <v>-1000</v>
      </c>
      <c r="G52" s="439">
        <v>995069</v>
      </c>
      <c r="H52" s="440">
        <v>995069</v>
      </c>
      <c r="I52" s="409">
        <f>G52-H52</f>
        <v>0</v>
      </c>
      <c r="J52" s="409">
        <f t="shared" si="2"/>
        <v>0</v>
      </c>
      <c r="K52" s="409">
        <f t="shared" si="3"/>
        <v>0</v>
      </c>
      <c r="L52" s="439">
        <v>927917</v>
      </c>
      <c r="M52" s="440">
        <v>927917</v>
      </c>
      <c r="N52" s="409">
        <f>L52-M52</f>
        <v>0</v>
      </c>
      <c r="O52" s="409">
        <f t="shared" si="4"/>
        <v>0</v>
      </c>
      <c r="P52" s="409">
        <f t="shared" si="5"/>
        <v>0</v>
      </c>
      <c r="Q52" s="180"/>
    </row>
    <row r="53" spans="1:17" ht="21" customHeight="1">
      <c r="A53" s="326">
        <v>35</v>
      </c>
      <c r="B53" s="389" t="s">
        <v>17</v>
      </c>
      <c r="C53" s="390">
        <v>4865000</v>
      </c>
      <c r="D53" s="151" t="s">
        <v>12</v>
      </c>
      <c r="E53" s="115" t="s">
        <v>354</v>
      </c>
      <c r="F53" s="401">
        <v>-1000</v>
      </c>
      <c r="G53" s="439">
        <v>998576</v>
      </c>
      <c r="H53" s="440">
        <v>998576</v>
      </c>
      <c r="I53" s="409">
        <f>G53-H53</f>
        <v>0</v>
      </c>
      <c r="J53" s="409">
        <f t="shared" si="2"/>
        <v>0</v>
      </c>
      <c r="K53" s="409">
        <f t="shared" si="3"/>
        <v>0</v>
      </c>
      <c r="L53" s="439">
        <v>995820</v>
      </c>
      <c r="M53" s="440">
        <v>997326</v>
      </c>
      <c r="N53" s="409">
        <f>L53-M53</f>
        <v>-1506</v>
      </c>
      <c r="O53" s="409">
        <f t="shared" si="4"/>
        <v>1506000</v>
      </c>
      <c r="P53" s="409">
        <f t="shared" si="5"/>
        <v>1.506</v>
      </c>
      <c r="Q53" s="551"/>
    </row>
    <row r="54" spans="1:17" ht="21" customHeight="1">
      <c r="A54" s="326">
        <v>36</v>
      </c>
      <c r="B54" s="389" t="s">
        <v>168</v>
      </c>
      <c r="C54" s="390">
        <v>5128468</v>
      </c>
      <c r="D54" s="151" t="s">
        <v>12</v>
      </c>
      <c r="E54" s="115" t="s">
        <v>354</v>
      </c>
      <c r="F54" s="401">
        <v>-1000</v>
      </c>
      <c r="G54" s="442">
        <v>989763</v>
      </c>
      <c r="H54" s="443">
        <v>989778</v>
      </c>
      <c r="I54" s="406">
        <f>G54-H54</f>
        <v>-15</v>
      </c>
      <c r="J54" s="406">
        <f>$F54*I54</f>
        <v>15000</v>
      </c>
      <c r="K54" s="406">
        <f>J54/1000000</f>
        <v>0.015</v>
      </c>
      <c r="L54" s="442">
        <v>992150</v>
      </c>
      <c r="M54" s="443">
        <v>993803</v>
      </c>
      <c r="N54" s="406">
        <f>L54-M54</f>
        <v>-1653</v>
      </c>
      <c r="O54" s="406">
        <f>$F54*N54</f>
        <v>1653000</v>
      </c>
      <c r="P54" s="406">
        <f>O54/1000000</f>
        <v>1.653</v>
      </c>
      <c r="Q54" s="576"/>
    </row>
    <row r="55" spans="1:17" ht="21" customHeight="1">
      <c r="A55" s="326"/>
      <c r="B55" s="391" t="s">
        <v>121</v>
      </c>
      <c r="C55" s="390"/>
      <c r="D55" s="151"/>
      <c r="E55" s="115"/>
      <c r="F55" s="399"/>
      <c r="G55" s="612"/>
      <c r="H55" s="617"/>
      <c r="I55" s="409"/>
      <c r="J55" s="409"/>
      <c r="K55" s="409"/>
      <c r="L55" s="410"/>
      <c r="M55" s="406"/>
      <c r="N55" s="409"/>
      <c r="O55" s="409"/>
      <c r="P55" s="409"/>
      <c r="Q55" s="180"/>
    </row>
    <row r="56" spans="1:17" ht="21" customHeight="1">
      <c r="A56" s="326">
        <v>37</v>
      </c>
      <c r="B56" s="389" t="s">
        <v>376</v>
      </c>
      <c r="C56" s="390">
        <v>4864827</v>
      </c>
      <c r="D56" s="151" t="s">
        <v>12</v>
      </c>
      <c r="E56" s="115" t="s">
        <v>354</v>
      </c>
      <c r="F56" s="399">
        <v>-666.666</v>
      </c>
      <c r="G56" s="439">
        <v>976252</v>
      </c>
      <c r="H56" s="440">
        <v>976874</v>
      </c>
      <c r="I56" s="409">
        <f>G56-H56</f>
        <v>-622</v>
      </c>
      <c r="J56" s="409">
        <f t="shared" si="2"/>
        <v>414666.25200000004</v>
      </c>
      <c r="K56" s="409">
        <f t="shared" si="3"/>
        <v>0.414666252</v>
      </c>
      <c r="L56" s="439">
        <v>979299</v>
      </c>
      <c r="M56" s="440">
        <v>980363</v>
      </c>
      <c r="N56" s="409">
        <f>L56-M56</f>
        <v>-1064</v>
      </c>
      <c r="O56" s="409">
        <f t="shared" si="4"/>
        <v>709332.6240000001</v>
      </c>
      <c r="P56" s="409">
        <f t="shared" si="5"/>
        <v>0.7093326240000001</v>
      </c>
      <c r="Q56" s="576"/>
    </row>
    <row r="57" spans="1:17" s="772" customFormat="1" ht="21" customHeight="1">
      <c r="A57" s="326">
        <v>38</v>
      </c>
      <c r="B57" s="389" t="s">
        <v>182</v>
      </c>
      <c r="C57" s="390">
        <v>4864952</v>
      </c>
      <c r="D57" s="151" t="s">
        <v>12</v>
      </c>
      <c r="E57" s="115" t="s">
        <v>354</v>
      </c>
      <c r="F57" s="399">
        <v>-2500</v>
      </c>
      <c r="G57" s="612">
        <v>999303</v>
      </c>
      <c r="H57" s="617">
        <v>999849</v>
      </c>
      <c r="I57" s="409">
        <f>G57-H57</f>
        <v>-546</v>
      </c>
      <c r="J57" s="409">
        <f t="shared" si="2"/>
        <v>1365000</v>
      </c>
      <c r="K57" s="409">
        <f t="shared" si="3"/>
        <v>1.365</v>
      </c>
      <c r="L57" s="410">
        <v>501</v>
      </c>
      <c r="M57" s="406">
        <v>548</v>
      </c>
      <c r="N57" s="409">
        <f>L57-M57</f>
        <v>-47</v>
      </c>
      <c r="O57" s="409">
        <f t="shared" si="4"/>
        <v>117500</v>
      </c>
      <c r="P57" s="409">
        <f t="shared" si="5"/>
        <v>0.1175</v>
      </c>
      <c r="Q57" s="180"/>
    </row>
    <row r="58" spans="1:17" ht="22.5" customHeight="1">
      <c r="A58" s="326"/>
      <c r="B58" s="391" t="s">
        <v>378</v>
      </c>
      <c r="C58" s="390"/>
      <c r="D58" s="151"/>
      <c r="E58" s="115"/>
      <c r="F58" s="399"/>
      <c r="G58" s="612"/>
      <c r="H58" s="617"/>
      <c r="I58" s="409"/>
      <c r="J58" s="409"/>
      <c r="K58" s="409"/>
      <c r="L58" s="413"/>
      <c r="M58" s="406"/>
      <c r="N58" s="409"/>
      <c r="O58" s="409"/>
      <c r="P58" s="409"/>
      <c r="Q58" s="180"/>
    </row>
    <row r="59" spans="1:17" ht="21" customHeight="1">
      <c r="A59" s="326">
        <v>39</v>
      </c>
      <c r="B59" s="389" t="s">
        <v>376</v>
      </c>
      <c r="C59" s="390">
        <v>4865024</v>
      </c>
      <c r="D59" s="151" t="s">
        <v>12</v>
      </c>
      <c r="E59" s="115" t="s">
        <v>354</v>
      </c>
      <c r="F59" s="581">
        <v>-2000</v>
      </c>
      <c r="G59" s="439">
        <v>2287</v>
      </c>
      <c r="H59" s="440">
        <v>2287</v>
      </c>
      <c r="I59" s="409">
        <f>G59-H59</f>
        <v>0</v>
      </c>
      <c r="J59" s="409">
        <f t="shared" si="2"/>
        <v>0</v>
      </c>
      <c r="K59" s="409">
        <f t="shared" si="3"/>
        <v>0</v>
      </c>
      <c r="L59" s="439">
        <v>1889</v>
      </c>
      <c r="M59" s="440">
        <v>1802</v>
      </c>
      <c r="N59" s="409">
        <f>L59-M59</f>
        <v>87</v>
      </c>
      <c r="O59" s="409">
        <f t="shared" si="4"/>
        <v>-174000</v>
      </c>
      <c r="P59" s="409">
        <f t="shared" si="5"/>
        <v>-0.174</v>
      </c>
      <c r="Q59" s="180"/>
    </row>
    <row r="60" spans="1:17" ht="21" customHeight="1">
      <c r="A60" s="326">
        <v>40</v>
      </c>
      <c r="B60" s="389" t="s">
        <v>182</v>
      </c>
      <c r="C60" s="390">
        <v>4864920</v>
      </c>
      <c r="D60" s="151" t="s">
        <v>12</v>
      </c>
      <c r="E60" s="115" t="s">
        <v>354</v>
      </c>
      <c r="F60" s="581">
        <v>-2000</v>
      </c>
      <c r="G60" s="439">
        <v>999289</v>
      </c>
      <c r="H60" s="440">
        <v>999289</v>
      </c>
      <c r="I60" s="409">
        <f>G60-H60</f>
        <v>0</v>
      </c>
      <c r="J60" s="409">
        <f t="shared" si="2"/>
        <v>0</v>
      </c>
      <c r="K60" s="409">
        <f t="shared" si="3"/>
        <v>0</v>
      </c>
      <c r="L60" s="439">
        <v>975</v>
      </c>
      <c r="M60" s="440">
        <v>903</v>
      </c>
      <c r="N60" s="409">
        <f>L60-M60</f>
        <v>72</v>
      </c>
      <c r="O60" s="409">
        <f t="shared" si="4"/>
        <v>-144000</v>
      </c>
      <c r="P60" s="409">
        <f t="shared" si="5"/>
        <v>-0.144</v>
      </c>
      <c r="Q60" s="180"/>
    </row>
    <row r="61" spans="1:17" ht="21" customHeight="1">
      <c r="A61" s="326"/>
      <c r="B61" s="693" t="s">
        <v>384</v>
      </c>
      <c r="C61" s="390"/>
      <c r="D61" s="151"/>
      <c r="E61" s="115"/>
      <c r="F61" s="581"/>
      <c r="G61" s="439"/>
      <c r="H61" s="440"/>
      <c r="I61" s="409"/>
      <c r="J61" s="409"/>
      <c r="K61" s="409"/>
      <c r="L61" s="439"/>
      <c r="M61" s="440"/>
      <c r="N61" s="409"/>
      <c r="O61" s="409"/>
      <c r="P61" s="409"/>
      <c r="Q61" s="180"/>
    </row>
    <row r="62" spans="1:17" ht="21" customHeight="1">
      <c r="A62" s="326">
        <v>41</v>
      </c>
      <c r="B62" s="389" t="s">
        <v>376</v>
      </c>
      <c r="C62" s="390">
        <v>5128414</v>
      </c>
      <c r="D62" s="151" t="s">
        <v>12</v>
      </c>
      <c r="E62" s="115" t="s">
        <v>354</v>
      </c>
      <c r="F62" s="581">
        <v>-1000</v>
      </c>
      <c r="G62" s="439">
        <v>939249</v>
      </c>
      <c r="H62" s="440">
        <v>939248</v>
      </c>
      <c r="I62" s="409">
        <f>G62-H62</f>
        <v>1</v>
      </c>
      <c r="J62" s="409">
        <f t="shared" si="2"/>
        <v>-1000</v>
      </c>
      <c r="K62" s="409">
        <f t="shared" si="3"/>
        <v>-0.001</v>
      </c>
      <c r="L62" s="439">
        <v>991471</v>
      </c>
      <c r="M62" s="440">
        <v>991730</v>
      </c>
      <c r="N62" s="409">
        <f>L62-M62</f>
        <v>-259</v>
      </c>
      <c r="O62" s="409">
        <f t="shared" si="4"/>
        <v>259000</v>
      </c>
      <c r="P62" s="409">
        <f t="shared" si="5"/>
        <v>0.259</v>
      </c>
      <c r="Q62" s="180"/>
    </row>
    <row r="63" spans="1:17" ht="21" customHeight="1">
      <c r="A63" s="326">
        <v>42</v>
      </c>
      <c r="B63" s="389" t="s">
        <v>182</v>
      </c>
      <c r="C63" s="390">
        <v>5128416</v>
      </c>
      <c r="D63" s="151" t="s">
        <v>12</v>
      </c>
      <c r="E63" s="115" t="s">
        <v>354</v>
      </c>
      <c r="F63" s="581">
        <v>-1000</v>
      </c>
      <c r="G63" s="439">
        <v>949610</v>
      </c>
      <c r="H63" s="440">
        <v>949602</v>
      </c>
      <c r="I63" s="409">
        <f>G63-H63</f>
        <v>8</v>
      </c>
      <c r="J63" s="409">
        <f t="shared" si="2"/>
        <v>-8000</v>
      </c>
      <c r="K63" s="409">
        <f t="shared" si="3"/>
        <v>-0.008</v>
      </c>
      <c r="L63" s="439">
        <v>996297</v>
      </c>
      <c r="M63" s="440">
        <v>997232</v>
      </c>
      <c r="N63" s="409">
        <f>L63-M63</f>
        <v>-935</v>
      </c>
      <c r="O63" s="409">
        <f t="shared" si="4"/>
        <v>935000</v>
      </c>
      <c r="P63" s="409">
        <f t="shared" si="5"/>
        <v>0.935</v>
      </c>
      <c r="Q63" s="180"/>
    </row>
    <row r="64" spans="1:17" ht="21" customHeight="1">
      <c r="A64" s="326"/>
      <c r="B64" s="693" t="s">
        <v>393</v>
      </c>
      <c r="C64" s="390"/>
      <c r="D64" s="151"/>
      <c r="E64" s="115"/>
      <c r="F64" s="581"/>
      <c r="G64" s="439"/>
      <c r="H64" s="440"/>
      <c r="I64" s="409"/>
      <c r="J64" s="409"/>
      <c r="K64" s="409"/>
      <c r="L64" s="439"/>
      <c r="M64" s="440"/>
      <c r="N64" s="409"/>
      <c r="O64" s="409"/>
      <c r="P64" s="409"/>
      <c r="Q64" s="180"/>
    </row>
    <row r="65" spans="1:256" s="772" customFormat="1" ht="21" customHeight="1">
      <c r="A65" s="68">
        <v>43</v>
      </c>
      <c r="B65" s="784" t="s">
        <v>394</v>
      </c>
      <c r="C65" s="785">
        <v>5100228</v>
      </c>
      <c r="D65" s="784" t="s">
        <v>12</v>
      </c>
      <c r="E65" s="784" t="s">
        <v>354</v>
      </c>
      <c r="F65" s="785">
        <v>800</v>
      </c>
      <c r="G65" s="439">
        <v>993474</v>
      </c>
      <c r="H65" s="785">
        <v>993818</v>
      </c>
      <c r="I65" s="785">
        <f>G65-H65</f>
        <v>-344</v>
      </c>
      <c r="J65" s="785">
        <f t="shared" si="2"/>
        <v>-275200</v>
      </c>
      <c r="K65" s="785">
        <f t="shared" si="3"/>
        <v>-0.2752</v>
      </c>
      <c r="L65" s="439">
        <v>1442</v>
      </c>
      <c r="M65" s="785">
        <v>1441</v>
      </c>
      <c r="N65" s="785">
        <f>L65-M65</f>
        <v>1</v>
      </c>
      <c r="O65" s="785">
        <f t="shared" si="4"/>
        <v>800</v>
      </c>
      <c r="P65" s="785">
        <f t="shared" si="5"/>
        <v>0.0008</v>
      </c>
      <c r="Q65" s="439"/>
      <c r="R65" s="68"/>
      <c r="S65"/>
      <c r="T65"/>
      <c r="U65"/>
      <c r="V65"/>
      <c r="W65"/>
      <c r="X65"/>
      <c r="Y65"/>
      <c r="Z65"/>
      <c r="AA65"/>
      <c r="AB65" s="18"/>
      <c r="AC65"/>
      <c r="AD65"/>
      <c r="AE65"/>
      <c r="AF65"/>
      <c r="AG65" s="18"/>
      <c r="AH65"/>
      <c r="AI65" s="68"/>
      <c r="AJ65"/>
      <c r="AK65"/>
      <c r="AL65"/>
      <c r="AM65"/>
      <c r="AN65"/>
      <c r="AO65"/>
      <c r="AP65"/>
      <c r="AQ65"/>
      <c r="AR65"/>
      <c r="AS65" s="18"/>
      <c r="AT65"/>
      <c r="AU65"/>
      <c r="AV65"/>
      <c r="AW65"/>
      <c r="AX65" s="18"/>
      <c r="AY65"/>
      <c r="AZ65" s="68"/>
      <c r="BA65"/>
      <c r="BB65"/>
      <c r="BC65"/>
      <c r="BD65"/>
      <c r="BE65"/>
      <c r="BF65"/>
      <c r="BG65"/>
      <c r="BH65"/>
      <c r="BI65"/>
      <c r="BJ65" s="18"/>
      <c r="BK65"/>
      <c r="BL65"/>
      <c r="BM65"/>
      <c r="BN65"/>
      <c r="BO65" s="18"/>
      <c r="BP65"/>
      <c r="BQ65" s="68"/>
      <c r="BR65"/>
      <c r="BS65"/>
      <c r="BT65"/>
      <c r="BU65"/>
      <c r="BV65"/>
      <c r="BW65"/>
      <c r="BX65"/>
      <c r="BY65"/>
      <c r="BZ65"/>
      <c r="CA65" s="18"/>
      <c r="CB65"/>
      <c r="CC65"/>
      <c r="CD65"/>
      <c r="CE65"/>
      <c r="CF65" s="18"/>
      <c r="CG65"/>
      <c r="CH65" s="68"/>
      <c r="CI65"/>
      <c r="CJ65"/>
      <c r="CK65"/>
      <c r="CL65"/>
      <c r="CM65"/>
      <c r="CN65"/>
      <c r="CO65"/>
      <c r="CP65"/>
      <c r="CQ65"/>
      <c r="CR65" s="18"/>
      <c r="CS65"/>
      <c r="CT65"/>
      <c r="CU65"/>
      <c r="CV65"/>
      <c r="CW65" s="18"/>
      <c r="CX65"/>
      <c r="CY65" s="68"/>
      <c r="CZ65"/>
      <c r="DA65"/>
      <c r="DB65"/>
      <c r="DC65"/>
      <c r="DD65"/>
      <c r="DE65"/>
      <c r="DF65"/>
      <c r="DG65"/>
      <c r="DH65"/>
      <c r="DI65" s="18"/>
      <c r="DJ65"/>
      <c r="DK65"/>
      <c r="DL65"/>
      <c r="DM65"/>
      <c r="DN65" s="18"/>
      <c r="DO65"/>
      <c r="DP65" s="68"/>
      <c r="DQ65"/>
      <c r="DR65"/>
      <c r="DS65"/>
      <c r="DT65"/>
      <c r="DU65"/>
      <c r="DV65"/>
      <c r="DW65"/>
      <c r="DX65"/>
      <c r="DY65"/>
      <c r="DZ65" s="18"/>
      <c r="EA65"/>
      <c r="EB65"/>
      <c r="EC65"/>
      <c r="ED65"/>
      <c r="EE65" s="18"/>
      <c r="EF65"/>
      <c r="EG65" s="68"/>
      <c r="EH65"/>
      <c r="EI65"/>
      <c r="EJ65"/>
      <c r="EK65"/>
      <c r="EL65"/>
      <c r="EM65"/>
      <c r="EN65"/>
      <c r="EO65"/>
      <c r="EP65"/>
      <c r="EQ65" s="18"/>
      <c r="ER65"/>
      <c r="ES65"/>
      <c r="ET65"/>
      <c r="EU65"/>
      <c r="EV65" s="18"/>
      <c r="EW65"/>
      <c r="EX65" s="68"/>
      <c r="EY65"/>
      <c r="EZ65"/>
      <c r="FA65"/>
      <c r="FB65"/>
      <c r="FC65"/>
      <c r="FD65"/>
      <c r="FE65"/>
      <c r="FF65"/>
      <c r="FG65"/>
      <c r="FH65" s="18"/>
      <c r="FI65"/>
      <c r="FJ65"/>
      <c r="FK65"/>
      <c r="FL65"/>
      <c r="FM65" s="18"/>
      <c r="FN65"/>
      <c r="FO65" s="68"/>
      <c r="FP65"/>
      <c r="FQ65"/>
      <c r="FR65"/>
      <c r="FS65"/>
      <c r="FT65"/>
      <c r="FU65"/>
      <c r="FV65"/>
      <c r="FW65"/>
      <c r="FX65"/>
      <c r="FY65" s="18"/>
      <c r="FZ65"/>
      <c r="GA65"/>
      <c r="GB65"/>
      <c r="GC65"/>
      <c r="GD65" s="18"/>
      <c r="GE65"/>
      <c r="GF65" s="68"/>
      <c r="GG65"/>
      <c r="GH65"/>
      <c r="GI65"/>
      <c r="GJ65"/>
      <c r="GK65"/>
      <c r="GL65"/>
      <c r="GM65"/>
      <c r="GN65"/>
      <c r="GO65"/>
      <c r="GP65" s="18"/>
      <c r="GQ65"/>
      <c r="GR65"/>
      <c r="GS65"/>
      <c r="GT65"/>
      <c r="GU65" s="18"/>
      <c r="GV65"/>
      <c r="GW65" s="68"/>
      <c r="GX65"/>
      <c r="GY65"/>
      <c r="GZ65"/>
      <c r="HA65"/>
      <c r="HB65"/>
      <c r="HC65"/>
      <c r="HD65"/>
      <c r="HE65"/>
      <c r="HF65"/>
      <c r="HG65" s="18"/>
      <c r="HH65"/>
      <c r="HI65"/>
      <c r="HJ65"/>
      <c r="HK65"/>
      <c r="HL65" s="18"/>
      <c r="HM65"/>
      <c r="HN65" s="68"/>
      <c r="HO65"/>
      <c r="HP65"/>
      <c r="HQ65"/>
      <c r="HR65"/>
      <c r="HS65"/>
      <c r="HT65"/>
      <c r="HU65"/>
      <c r="HV65"/>
      <c r="HW65"/>
      <c r="HX65" s="18"/>
      <c r="HY65"/>
      <c r="HZ65"/>
      <c r="IA65"/>
      <c r="IB65"/>
      <c r="IC65" s="18"/>
      <c r="ID65"/>
      <c r="IE65" s="68"/>
      <c r="IF65"/>
      <c r="IG65"/>
      <c r="IH65"/>
      <c r="II65"/>
      <c r="IJ65"/>
      <c r="IK65"/>
      <c r="IL65"/>
      <c r="IM65"/>
      <c r="IN65"/>
      <c r="IO65" s="18"/>
      <c r="IP65"/>
      <c r="IQ65"/>
      <c r="IR65"/>
      <c r="IS65"/>
      <c r="IT65" s="18"/>
      <c r="IU65"/>
      <c r="IV65" s="68"/>
    </row>
    <row r="66" spans="1:18" s="772" customFormat="1" ht="21" customHeight="1">
      <c r="A66" s="773">
        <v>44</v>
      </c>
      <c r="B66" s="355" t="s">
        <v>395</v>
      </c>
      <c r="C66" s="785">
        <v>5128441</v>
      </c>
      <c r="D66" s="785" t="s">
        <v>12</v>
      </c>
      <c r="E66" s="785" t="s">
        <v>354</v>
      </c>
      <c r="F66" s="785">
        <v>800</v>
      </c>
      <c r="G66" s="439">
        <v>25818</v>
      </c>
      <c r="H66" s="785">
        <v>25788</v>
      </c>
      <c r="I66" s="785">
        <f>G66-H66</f>
        <v>30</v>
      </c>
      <c r="J66" s="785">
        <f t="shared" si="2"/>
        <v>24000</v>
      </c>
      <c r="K66" s="785">
        <f t="shared" si="3"/>
        <v>0.024</v>
      </c>
      <c r="L66" s="439">
        <v>1518</v>
      </c>
      <c r="M66" s="785">
        <v>1518</v>
      </c>
      <c r="N66" s="785">
        <f>L66-M66</f>
        <v>0</v>
      </c>
      <c r="O66" s="785">
        <f t="shared" si="4"/>
        <v>0</v>
      </c>
      <c r="P66" s="785">
        <f t="shared" si="5"/>
        <v>0</v>
      </c>
      <c r="Q66" s="180"/>
      <c r="R66"/>
    </row>
    <row r="67" spans="1:17" ht="21" customHeight="1">
      <c r="A67" s="326">
        <v>45</v>
      </c>
      <c r="B67" s="389" t="s">
        <v>370</v>
      </c>
      <c r="C67" s="390">
        <v>5128443</v>
      </c>
      <c r="D67" s="151" t="s">
        <v>12</v>
      </c>
      <c r="E67" s="115" t="s">
        <v>354</v>
      </c>
      <c r="F67" s="581">
        <v>800</v>
      </c>
      <c r="G67" s="439">
        <v>931729</v>
      </c>
      <c r="H67" s="440">
        <v>932157</v>
      </c>
      <c r="I67" s="409">
        <f>G67-H67</f>
        <v>-428</v>
      </c>
      <c r="J67" s="409">
        <f t="shared" si="2"/>
        <v>-342400</v>
      </c>
      <c r="K67" s="409">
        <f t="shared" si="3"/>
        <v>-0.3424</v>
      </c>
      <c r="L67" s="439">
        <v>999637</v>
      </c>
      <c r="M67" s="440">
        <v>999637</v>
      </c>
      <c r="N67" s="409">
        <f>L67-M67</f>
        <v>0</v>
      </c>
      <c r="O67" s="409">
        <f t="shared" si="4"/>
        <v>0</v>
      </c>
      <c r="P67" s="409">
        <f t="shared" si="5"/>
        <v>0</v>
      </c>
      <c r="Q67" s="180"/>
    </row>
    <row r="68" spans="1:17" ht="21" customHeight="1">
      <c r="A68" s="326">
        <v>46</v>
      </c>
      <c r="B68" s="389" t="s">
        <v>398</v>
      </c>
      <c r="C68" s="390">
        <v>5128407</v>
      </c>
      <c r="D68" s="151" t="s">
        <v>12</v>
      </c>
      <c r="E68" s="115" t="s">
        <v>354</v>
      </c>
      <c r="F68" s="581">
        <v>-2000</v>
      </c>
      <c r="G68" s="439">
        <v>999430</v>
      </c>
      <c r="H68" s="440">
        <v>999430</v>
      </c>
      <c r="I68" s="409">
        <f>G68-H68</f>
        <v>0</v>
      </c>
      <c r="J68" s="409">
        <f t="shared" si="2"/>
        <v>0</v>
      </c>
      <c r="K68" s="409">
        <f t="shared" si="3"/>
        <v>0</v>
      </c>
      <c r="L68" s="439">
        <v>999958</v>
      </c>
      <c r="M68" s="440">
        <v>999958</v>
      </c>
      <c r="N68" s="409">
        <f>L68-M68</f>
        <v>0</v>
      </c>
      <c r="O68" s="409">
        <f t="shared" si="4"/>
        <v>0</v>
      </c>
      <c r="P68" s="409">
        <f t="shared" si="5"/>
        <v>0</v>
      </c>
      <c r="Q68" s="180"/>
    </row>
    <row r="69" spans="1:17" ht="21" customHeight="1">
      <c r="A69" s="326"/>
      <c r="B69" s="354" t="s">
        <v>107</v>
      </c>
      <c r="C69" s="390"/>
      <c r="D69" s="103"/>
      <c r="E69" s="103"/>
      <c r="F69" s="399"/>
      <c r="G69" s="612"/>
      <c r="H69" s="611"/>
      <c r="I69" s="409"/>
      <c r="J69" s="409"/>
      <c r="K69" s="409"/>
      <c r="L69" s="410"/>
      <c r="M69" s="409"/>
      <c r="N69" s="409"/>
      <c r="O69" s="409"/>
      <c r="P69" s="409"/>
      <c r="Q69" s="180"/>
    </row>
    <row r="70" spans="1:17" ht="21" customHeight="1">
      <c r="A70" s="326">
        <v>47</v>
      </c>
      <c r="B70" s="389" t="s">
        <v>118</v>
      </c>
      <c r="C70" s="390">
        <v>4864951</v>
      </c>
      <c r="D70" s="151" t="s">
        <v>12</v>
      </c>
      <c r="E70" s="115" t="s">
        <v>354</v>
      </c>
      <c r="F70" s="401">
        <v>1000</v>
      </c>
      <c r="G70" s="439">
        <v>992427</v>
      </c>
      <c r="H70" s="440">
        <v>992427</v>
      </c>
      <c r="I70" s="409">
        <f>G70-H70</f>
        <v>0</v>
      </c>
      <c r="J70" s="409">
        <f t="shared" si="2"/>
        <v>0</v>
      </c>
      <c r="K70" s="409">
        <f t="shared" si="3"/>
        <v>0</v>
      </c>
      <c r="L70" s="439">
        <v>36949</v>
      </c>
      <c r="M70" s="440">
        <v>37420</v>
      </c>
      <c r="N70" s="409">
        <f>L70-M70</f>
        <v>-471</v>
      </c>
      <c r="O70" s="409">
        <f t="shared" si="4"/>
        <v>-471000</v>
      </c>
      <c r="P70" s="409">
        <f t="shared" si="5"/>
        <v>-0.471</v>
      </c>
      <c r="Q70" s="180"/>
    </row>
    <row r="71" spans="1:17" s="728" customFormat="1" ht="21" customHeight="1">
      <c r="A71" s="326">
        <v>48</v>
      </c>
      <c r="B71" s="389" t="s">
        <v>119</v>
      </c>
      <c r="C71" s="390">
        <v>4902501</v>
      </c>
      <c r="D71" s="151" t="s">
        <v>12</v>
      </c>
      <c r="E71" s="115" t="s">
        <v>354</v>
      </c>
      <c r="F71" s="401">
        <v>1333.33</v>
      </c>
      <c r="G71" s="442">
        <v>993103</v>
      </c>
      <c r="H71" s="443">
        <v>993103</v>
      </c>
      <c r="I71" s="406">
        <f>G71-H71</f>
        <v>0</v>
      </c>
      <c r="J71" s="406">
        <f t="shared" si="2"/>
        <v>0</v>
      </c>
      <c r="K71" s="406">
        <f t="shared" si="3"/>
        <v>0</v>
      </c>
      <c r="L71" s="442">
        <v>998707</v>
      </c>
      <c r="M71" s="443">
        <v>998783</v>
      </c>
      <c r="N71" s="406">
        <f>L71-M71</f>
        <v>-76</v>
      </c>
      <c r="O71" s="406">
        <f t="shared" si="4"/>
        <v>-101333.07999999999</v>
      </c>
      <c r="P71" s="406">
        <f t="shared" si="5"/>
        <v>-0.10133307999999999</v>
      </c>
      <c r="Q71" s="738"/>
    </row>
    <row r="72" spans="1:17" ht="21" customHeight="1">
      <c r="A72" s="326"/>
      <c r="B72" s="391" t="s">
        <v>181</v>
      </c>
      <c r="C72" s="390"/>
      <c r="D72" s="151"/>
      <c r="E72" s="151"/>
      <c r="F72" s="401"/>
      <c r="G72" s="612"/>
      <c r="H72" s="611"/>
      <c r="I72" s="409"/>
      <c r="J72" s="409"/>
      <c r="K72" s="409"/>
      <c r="L72" s="410"/>
      <c r="M72" s="409"/>
      <c r="N72" s="409"/>
      <c r="O72" s="409"/>
      <c r="P72" s="409"/>
      <c r="Q72" s="180"/>
    </row>
    <row r="73" spans="1:17" ht="21" customHeight="1">
      <c r="A73" s="326">
        <v>49</v>
      </c>
      <c r="B73" s="389" t="s">
        <v>38</v>
      </c>
      <c r="C73" s="390">
        <v>4864990</v>
      </c>
      <c r="D73" s="151" t="s">
        <v>12</v>
      </c>
      <c r="E73" s="115" t="s">
        <v>354</v>
      </c>
      <c r="F73" s="401">
        <v>-1000</v>
      </c>
      <c r="G73" s="439">
        <v>15812</v>
      </c>
      <c r="H73" s="440">
        <v>15785</v>
      </c>
      <c r="I73" s="409">
        <f>G73-H73</f>
        <v>27</v>
      </c>
      <c r="J73" s="409">
        <f t="shared" si="2"/>
        <v>-27000</v>
      </c>
      <c r="K73" s="409">
        <f t="shared" si="3"/>
        <v>-0.027</v>
      </c>
      <c r="L73" s="439">
        <v>973882</v>
      </c>
      <c r="M73" s="440">
        <v>974337</v>
      </c>
      <c r="N73" s="409">
        <f>L73-M73</f>
        <v>-455</v>
      </c>
      <c r="O73" s="409">
        <f t="shared" si="4"/>
        <v>455000</v>
      </c>
      <c r="P73" s="409">
        <f t="shared" si="5"/>
        <v>0.455</v>
      </c>
      <c r="Q73" s="180"/>
    </row>
    <row r="74" spans="1:17" ht="21" customHeight="1">
      <c r="A74" s="326">
        <v>50</v>
      </c>
      <c r="B74" s="389" t="s">
        <v>182</v>
      </c>
      <c r="C74" s="390">
        <v>4864991</v>
      </c>
      <c r="D74" s="151" t="s">
        <v>12</v>
      </c>
      <c r="E74" s="115" t="s">
        <v>354</v>
      </c>
      <c r="F74" s="401">
        <v>-1000</v>
      </c>
      <c r="G74" s="439">
        <v>9969</v>
      </c>
      <c r="H74" s="440">
        <v>9805</v>
      </c>
      <c r="I74" s="409">
        <f>G74-H74</f>
        <v>164</v>
      </c>
      <c r="J74" s="409">
        <f t="shared" si="2"/>
        <v>-164000</v>
      </c>
      <c r="K74" s="409">
        <f t="shared" si="3"/>
        <v>-0.164</v>
      </c>
      <c r="L74" s="439">
        <v>989279</v>
      </c>
      <c r="M74" s="440">
        <v>989266</v>
      </c>
      <c r="N74" s="409">
        <f>L74-M74</f>
        <v>13</v>
      </c>
      <c r="O74" s="409">
        <f t="shared" si="4"/>
        <v>-13000</v>
      </c>
      <c r="P74" s="409">
        <f t="shared" si="5"/>
        <v>-0.013</v>
      </c>
      <c r="Q74" s="180"/>
    </row>
    <row r="75" spans="1:17" ht="21" customHeight="1">
      <c r="A75" s="326"/>
      <c r="B75" s="396" t="s">
        <v>28</v>
      </c>
      <c r="C75" s="357"/>
      <c r="D75" s="64"/>
      <c r="E75" s="64"/>
      <c r="F75" s="401"/>
      <c r="G75" s="612"/>
      <c r="H75" s="611"/>
      <c r="I75" s="409"/>
      <c r="J75" s="409"/>
      <c r="K75" s="409"/>
      <c r="L75" s="410"/>
      <c r="M75" s="409"/>
      <c r="N75" s="409"/>
      <c r="O75" s="409"/>
      <c r="P75" s="409"/>
      <c r="Q75" s="180"/>
    </row>
    <row r="76" spans="1:17" ht="21" customHeight="1">
      <c r="A76" s="326">
        <v>51</v>
      </c>
      <c r="B76" s="107" t="s">
        <v>83</v>
      </c>
      <c r="C76" s="357">
        <v>4865092</v>
      </c>
      <c r="D76" s="64" t="s">
        <v>12</v>
      </c>
      <c r="E76" s="115" t="s">
        <v>354</v>
      </c>
      <c r="F76" s="401">
        <v>100</v>
      </c>
      <c r="G76" s="439">
        <v>16955</v>
      </c>
      <c r="H76" s="440">
        <v>16927</v>
      </c>
      <c r="I76" s="409">
        <f>G76-H76</f>
        <v>28</v>
      </c>
      <c r="J76" s="409">
        <f t="shared" si="2"/>
        <v>2800</v>
      </c>
      <c r="K76" s="409">
        <f t="shared" si="3"/>
        <v>0.0028</v>
      </c>
      <c r="L76" s="439">
        <v>15759</v>
      </c>
      <c r="M76" s="440">
        <v>15614</v>
      </c>
      <c r="N76" s="409">
        <f>L76-M76</f>
        <v>145</v>
      </c>
      <c r="O76" s="409">
        <f t="shared" si="4"/>
        <v>14500</v>
      </c>
      <c r="P76" s="409">
        <f t="shared" si="5"/>
        <v>0.0145</v>
      </c>
      <c r="Q76" s="180"/>
    </row>
    <row r="77" spans="1:17" ht="21" customHeight="1">
      <c r="A77" s="326"/>
      <c r="B77" s="391" t="s">
        <v>49</v>
      </c>
      <c r="C77" s="390"/>
      <c r="D77" s="151"/>
      <c r="E77" s="151"/>
      <c r="F77" s="401"/>
      <c r="G77" s="612"/>
      <c r="H77" s="611"/>
      <c r="I77" s="409"/>
      <c r="J77" s="409"/>
      <c r="K77" s="409"/>
      <c r="L77" s="410"/>
      <c r="M77" s="409"/>
      <c r="N77" s="409"/>
      <c r="O77" s="409"/>
      <c r="P77" s="409"/>
      <c r="Q77" s="180"/>
    </row>
    <row r="78" spans="1:17" s="728" customFormat="1" ht="21" customHeight="1">
      <c r="A78" s="326">
        <v>52</v>
      </c>
      <c r="B78" s="389" t="s">
        <v>355</v>
      </c>
      <c r="C78" s="390">
        <v>4864898</v>
      </c>
      <c r="D78" s="151" t="s">
        <v>12</v>
      </c>
      <c r="E78" s="115" t="s">
        <v>354</v>
      </c>
      <c r="F78" s="401">
        <v>100</v>
      </c>
      <c r="G78" s="442">
        <v>11021</v>
      </c>
      <c r="H78" s="443">
        <v>11033</v>
      </c>
      <c r="I78" s="406">
        <f>G78-H78</f>
        <v>-12</v>
      </c>
      <c r="J78" s="406">
        <f t="shared" si="2"/>
        <v>-1200</v>
      </c>
      <c r="K78" s="406">
        <f t="shared" si="3"/>
        <v>-0.0012</v>
      </c>
      <c r="L78" s="442">
        <v>61484</v>
      </c>
      <c r="M78" s="443">
        <v>61500</v>
      </c>
      <c r="N78" s="406">
        <f>L78-M78</f>
        <v>-16</v>
      </c>
      <c r="O78" s="406">
        <f t="shared" si="4"/>
        <v>-1600</v>
      </c>
      <c r="P78" s="406">
        <f t="shared" si="5"/>
        <v>-0.0016</v>
      </c>
      <c r="Q78" s="742"/>
    </row>
    <row r="79" spans="1:17" ht="21" customHeight="1">
      <c r="A79" s="397"/>
      <c r="B79" s="396" t="s">
        <v>316</v>
      </c>
      <c r="C79" s="390"/>
      <c r="D79" s="151"/>
      <c r="E79" s="151"/>
      <c r="F79" s="401"/>
      <c r="G79" s="612"/>
      <c r="H79" s="611"/>
      <c r="I79" s="409"/>
      <c r="J79" s="409"/>
      <c r="K79" s="409"/>
      <c r="L79" s="410"/>
      <c r="M79" s="409"/>
      <c r="N79" s="409"/>
      <c r="O79" s="409"/>
      <c r="P79" s="409"/>
      <c r="Q79" s="180"/>
    </row>
    <row r="80" spans="1:17" ht="21" customHeight="1">
      <c r="A80" s="326">
        <v>53</v>
      </c>
      <c r="B80" s="532" t="s">
        <v>358</v>
      </c>
      <c r="C80" s="390">
        <v>4865174</v>
      </c>
      <c r="D80" s="115" t="s">
        <v>12</v>
      </c>
      <c r="E80" s="115" t="s">
        <v>354</v>
      </c>
      <c r="F80" s="401">
        <v>1000</v>
      </c>
      <c r="G80" s="442">
        <v>0</v>
      </c>
      <c r="H80" s="443">
        <v>0</v>
      </c>
      <c r="I80" s="406">
        <f>G80-H80</f>
        <v>0</v>
      </c>
      <c r="J80" s="406">
        <f t="shared" si="2"/>
        <v>0</v>
      </c>
      <c r="K80" s="406">
        <f t="shared" si="3"/>
        <v>0</v>
      </c>
      <c r="L80" s="442">
        <v>0</v>
      </c>
      <c r="M80" s="443">
        <v>0</v>
      </c>
      <c r="N80" s="406">
        <f>L80-M80</f>
        <v>0</v>
      </c>
      <c r="O80" s="406">
        <f t="shared" si="4"/>
        <v>0</v>
      </c>
      <c r="P80" s="406">
        <f t="shared" si="5"/>
        <v>0</v>
      </c>
      <c r="Q80" s="569"/>
    </row>
    <row r="81" spans="1:17" ht="21" customHeight="1">
      <c r="A81" s="326"/>
      <c r="B81" s="396" t="s">
        <v>37</v>
      </c>
      <c r="C81" s="433"/>
      <c r="D81" s="461"/>
      <c r="E81" s="423"/>
      <c r="F81" s="433"/>
      <c r="G81" s="610"/>
      <c r="H81" s="611"/>
      <c r="I81" s="440"/>
      <c r="J81" s="440"/>
      <c r="K81" s="441"/>
      <c r="L81" s="439"/>
      <c r="M81" s="440"/>
      <c r="N81" s="440"/>
      <c r="O81" s="440"/>
      <c r="P81" s="441"/>
      <c r="Q81" s="180"/>
    </row>
    <row r="82" spans="1:17" ht="21" customHeight="1">
      <c r="A82" s="326">
        <v>54</v>
      </c>
      <c r="B82" s="532" t="s">
        <v>370</v>
      </c>
      <c r="C82" s="433">
        <v>4864961</v>
      </c>
      <c r="D82" s="460" t="s">
        <v>12</v>
      </c>
      <c r="E82" s="423" t="s">
        <v>354</v>
      </c>
      <c r="F82" s="433">
        <v>1000</v>
      </c>
      <c r="G82" s="439">
        <v>943844</v>
      </c>
      <c r="H82" s="440">
        <v>944062</v>
      </c>
      <c r="I82" s="440">
        <f>G82-H82</f>
        <v>-218</v>
      </c>
      <c r="J82" s="440">
        <f>$F82*I82</f>
        <v>-218000</v>
      </c>
      <c r="K82" s="441">
        <f>J82/1000000</f>
        <v>-0.218</v>
      </c>
      <c r="L82" s="439">
        <v>991947</v>
      </c>
      <c r="M82" s="440">
        <v>992013</v>
      </c>
      <c r="N82" s="440">
        <f>L82-M82</f>
        <v>-66</v>
      </c>
      <c r="O82" s="440">
        <f>$F82*N82</f>
        <v>-66000</v>
      </c>
      <c r="P82" s="441">
        <f>O82/1000000</f>
        <v>-0.066</v>
      </c>
      <c r="Q82" s="180"/>
    </row>
    <row r="83" spans="1:17" ht="21" customHeight="1">
      <c r="A83" s="326"/>
      <c r="B83" s="396" t="s">
        <v>193</v>
      </c>
      <c r="C83" s="433"/>
      <c r="D83" s="460"/>
      <c r="E83" s="423"/>
      <c r="F83" s="433"/>
      <c r="G83" s="618"/>
      <c r="H83" s="617"/>
      <c r="I83" s="440"/>
      <c r="J83" s="440"/>
      <c r="K83" s="440"/>
      <c r="L83" s="442"/>
      <c r="M83" s="443"/>
      <c r="N83" s="440"/>
      <c r="O83" s="440"/>
      <c r="P83" s="440"/>
      <c r="Q83" s="180"/>
    </row>
    <row r="84" spans="1:17" ht="21" customHeight="1">
      <c r="A84" s="326">
        <v>55</v>
      </c>
      <c r="B84" s="389" t="s">
        <v>372</v>
      </c>
      <c r="C84" s="433">
        <v>4902555</v>
      </c>
      <c r="D84" s="460" t="s">
        <v>12</v>
      </c>
      <c r="E84" s="423" t="s">
        <v>354</v>
      </c>
      <c r="F84" s="433">
        <v>75</v>
      </c>
      <c r="G84" s="439">
        <v>394</v>
      </c>
      <c r="H84" s="440">
        <v>394</v>
      </c>
      <c r="I84" s="440">
        <f>G84-H84</f>
        <v>0</v>
      </c>
      <c r="J84" s="440">
        <f>$F84*I84</f>
        <v>0</v>
      </c>
      <c r="K84" s="441">
        <f>J84/1000000</f>
        <v>0</v>
      </c>
      <c r="L84" s="439">
        <v>1830</v>
      </c>
      <c r="M84" s="440">
        <v>952</v>
      </c>
      <c r="N84" s="440">
        <f>L84-M84</f>
        <v>878</v>
      </c>
      <c r="O84" s="440">
        <f>$F84*N84</f>
        <v>65850</v>
      </c>
      <c r="P84" s="441">
        <f>O84/1000000</f>
        <v>0.06585</v>
      </c>
      <c r="Q84" s="551"/>
    </row>
    <row r="85" spans="1:17" ht="21" customHeight="1">
      <c r="A85" s="326">
        <v>56</v>
      </c>
      <c r="B85" s="389" t="s">
        <v>373</v>
      </c>
      <c r="C85" s="433">
        <v>4902587</v>
      </c>
      <c r="D85" s="460" t="s">
        <v>12</v>
      </c>
      <c r="E85" s="423" t="s">
        <v>354</v>
      </c>
      <c r="F85" s="433">
        <v>100</v>
      </c>
      <c r="G85" s="439">
        <v>9930</v>
      </c>
      <c r="H85" s="440">
        <v>9930</v>
      </c>
      <c r="I85" s="440">
        <f>G85-H85</f>
        <v>0</v>
      </c>
      <c r="J85" s="440">
        <f>$F85*I85</f>
        <v>0</v>
      </c>
      <c r="K85" s="441">
        <f>J85/1000000</f>
        <v>0</v>
      </c>
      <c r="L85" s="439">
        <v>26502</v>
      </c>
      <c r="M85" s="440">
        <v>25829</v>
      </c>
      <c r="N85" s="440">
        <f>L85-M85</f>
        <v>673</v>
      </c>
      <c r="O85" s="440">
        <f>$F85*N85</f>
        <v>67300</v>
      </c>
      <c r="P85" s="441">
        <f>O85/1000000</f>
        <v>0.0673</v>
      </c>
      <c r="Q85" s="180"/>
    </row>
    <row r="86" spans="1:17" ht="21" customHeight="1" thickBot="1">
      <c r="A86" s="116"/>
      <c r="B86" s="316"/>
      <c r="C86" s="233"/>
      <c r="D86" s="314"/>
      <c r="E86" s="314"/>
      <c r="F86" s="402"/>
      <c r="G86" s="421"/>
      <c r="H86" s="418"/>
      <c r="I86" s="419"/>
      <c r="J86" s="419"/>
      <c r="K86" s="419"/>
      <c r="L86" s="422"/>
      <c r="M86" s="419"/>
      <c r="N86" s="419"/>
      <c r="O86" s="419"/>
      <c r="P86" s="419"/>
      <c r="Q86" s="181"/>
    </row>
    <row r="87" spans="3:16" ht="17.25" thickTop="1">
      <c r="C87" s="93"/>
      <c r="D87" s="93"/>
      <c r="E87" s="93"/>
      <c r="F87" s="403"/>
      <c r="L87" s="18"/>
      <c r="M87" s="18"/>
      <c r="N87" s="18"/>
      <c r="O87" s="18"/>
      <c r="P87" s="18"/>
    </row>
    <row r="88" spans="1:16" ht="28.5" customHeight="1">
      <c r="A88" s="227" t="s">
        <v>320</v>
      </c>
      <c r="C88" s="67"/>
      <c r="D88" s="93"/>
      <c r="E88" s="93"/>
      <c r="F88" s="403"/>
      <c r="K88" s="232">
        <f>SUM(K8:K86)</f>
        <v>-3.5520837479999994</v>
      </c>
      <c r="L88" s="94"/>
      <c r="M88" s="94"/>
      <c r="N88" s="94"/>
      <c r="O88" s="94"/>
      <c r="P88" s="232">
        <f>SUM(P8:P86)</f>
        <v>18.104008634000003</v>
      </c>
    </row>
    <row r="89" spans="3:16" ht="16.5">
      <c r="C89" s="93"/>
      <c r="D89" s="93"/>
      <c r="E89" s="93"/>
      <c r="F89" s="403"/>
      <c r="L89" s="18"/>
      <c r="M89" s="18"/>
      <c r="N89" s="18"/>
      <c r="O89" s="18"/>
      <c r="P89" s="18"/>
    </row>
    <row r="90" spans="1:17" ht="24" thickBot="1">
      <c r="A90" s="525" t="s">
        <v>199</v>
      </c>
      <c r="C90" s="93"/>
      <c r="D90" s="93"/>
      <c r="E90" s="93"/>
      <c r="F90" s="403"/>
      <c r="G90" s="19"/>
      <c r="H90" s="19"/>
      <c r="I90" s="56" t="s">
        <v>406</v>
      </c>
      <c r="J90" s="19"/>
      <c r="K90" s="19"/>
      <c r="L90" s="21"/>
      <c r="M90" s="21"/>
      <c r="N90" s="56" t="s">
        <v>407</v>
      </c>
      <c r="O90" s="21"/>
      <c r="P90" s="21"/>
      <c r="Q90" s="533" t="str">
        <f>NDPL!$Q$1</f>
        <v>AUGUST-2014</v>
      </c>
    </row>
    <row r="91" spans="1:17" ht="39.75" thickBot="1" thickTop="1">
      <c r="A91" s="41" t="s">
        <v>8</v>
      </c>
      <c r="B91" s="38" t="s">
        <v>9</v>
      </c>
      <c r="C91" s="39" t="s">
        <v>1</v>
      </c>
      <c r="D91" s="39" t="s">
        <v>2</v>
      </c>
      <c r="E91" s="39" t="s">
        <v>3</v>
      </c>
      <c r="F91" s="404" t="s">
        <v>10</v>
      </c>
      <c r="G91" s="41" t="str">
        <f>NDPL!G5</f>
        <v>FINAL READING 01/09/2014</v>
      </c>
      <c r="H91" s="39" t="str">
        <f>NDPL!H5</f>
        <v>INTIAL READING 01/08/2014</v>
      </c>
      <c r="I91" s="39" t="s">
        <v>4</v>
      </c>
      <c r="J91" s="39" t="s">
        <v>5</v>
      </c>
      <c r="K91" s="39" t="s">
        <v>6</v>
      </c>
      <c r="L91" s="41" t="str">
        <f>NDPL!G5</f>
        <v>FINAL READING 01/09/2014</v>
      </c>
      <c r="M91" s="39" t="str">
        <f>NDPL!H5</f>
        <v>INTIAL READING 01/08/2014</v>
      </c>
      <c r="N91" s="39" t="s">
        <v>4</v>
      </c>
      <c r="O91" s="39" t="s">
        <v>5</v>
      </c>
      <c r="P91" s="39" t="s">
        <v>6</v>
      </c>
      <c r="Q91" s="40" t="s">
        <v>317</v>
      </c>
    </row>
    <row r="92" spans="3:16" ht="18" thickBot="1" thickTop="1">
      <c r="C92" s="93"/>
      <c r="D92" s="93"/>
      <c r="E92" s="93"/>
      <c r="F92" s="403"/>
      <c r="L92" s="18"/>
      <c r="M92" s="18"/>
      <c r="N92" s="18"/>
      <c r="O92" s="18"/>
      <c r="P92" s="18"/>
    </row>
    <row r="93" spans="1:17" ht="18" customHeight="1" thickTop="1">
      <c r="A93" s="469"/>
      <c r="B93" s="470" t="s">
        <v>183</v>
      </c>
      <c r="C93" s="414"/>
      <c r="D93" s="112"/>
      <c r="E93" s="112"/>
      <c r="F93" s="405"/>
      <c r="G93" s="63"/>
      <c r="H93" s="25"/>
      <c r="I93" s="25"/>
      <c r="J93" s="25"/>
      <c r="K93" s="35"/>
      <c r="L93" s="102"/>
      <c r="M93" s="26"/>
      <c r="N93" s="26"/>
      <c r="O93" s="26"/>
      <c r="P93" s="27"/>
      <c r="Q93" s="179"/>
    </row>
    <row r="94" spans="1:17" ht="18">
      <c r="A94" s="413">
        <v>1</v>
      </c>
      <c r="B94" s="471" t="s">
        <v>184</v>
      </c>
      <c r="C94" s="433">
        <v>4865143</v>
      </c>
      <c r="D94" s="151" t="s">
        <v>12</v>
      </c>
      <c r="E94" s="115" t="s">
        <v>354</v>
      </c>
      <c r="F94" s="406">
        <v>-100</v>
      </c>
      <c r="G94" s="439">
        <v>42601</v>
      </c>
      <c r="H94" s="440">
        <v>42222</v>
      </c>
      <c r="I94" s="379">
        <f>G94-H94</f>
        <v>379</v>
      </c>
      <c r="J94" s="379">
        <f>$F94*I94</f>
        <v>-37900</v>
      </c>
      <c r="K94" s="379">
        <f aca="true" t="shared" si="8" ref="K94:K143">J94/1000000</f>
        <v>-0.0379</v>
      </c>
      <c r="L94" s="439">
        <v>909054</v>
      </c>
      <c r="M94" s="440">
        <v>908524</v>
      </c>
      <c r="N94" s="379">
        <f>L94-M94</f>
        <v>530</v>
      </c>
      <c r="O94" s="379">
        <f>$F94*N94</f>
        <v>-53000</v>
      </c>
      <c r="P94" s="379">
        <f aca="true" t="shared" si="9" ref="P94:P143">O94/1000000</f>
        <v>-0.053</v>
      </c>
      <c r="Q94" s="575"/>
    </row>
    <row r="95" spans="1:17" ht="18" customHeight="1">
      <c r="A95" s="413"/>
      <c r="B95" s="472" t="s">
        <v>43</v>
      </c>
      <c r="C95" s="433"/>
      <c r="D95" s="151"/>
      <c r="E95" s="151"/>
      <c r="F95" s="406"/>
      <c r="G95" s="612"/>
      <c r="H95" s="611"/>
      <c r="I95" s="379"/>
      <c r="J95" s="379"/>
      <c r="K95" s="379"/>
      <c r="L95" s="332"/>
      <c r="M95" s="379"/>
      <c r="N95" s="379"/>
      <c r="O95" s="379"/>
      <c r="P95" s="379"/>
      <c r="Q95" s="398"/>
    </row>
    <row r="96" spans="1:17" ht="18" customHeight="1">
      <c r="A96" s="413"/>
      <c r="B96" s="472" t="s">
        <v>121</v>
      </c>
      <c r="C96" s="433"/>
      <c r="D96" s="151"/>
      <c r="E96" s="151"/>
      <c r="F96" s="406"/>
      <c r="G96" s="612"/>
      <c r="H96" s="611"/>
      <c r="I96" s="379"/>
      <c r="J96" s="379"/>
      <c r="K96" s="379"/>
      <c r="L96" s="332"/>
      <c r="M96" s="379"/>
      <c r="N96" s="379"/>
      <c r="O96" s="379"/>
      <c r="P96" s="379"/>
      <c r="Q96" s="398"/>
    </row>
    <row r="97" spans="1:17" ht="18" customHeight="1">
      <c r="A97" s="413">
        <v>2</v>
      </c>
      <c r="B97" s="471" t="s">
        <v>122</v>
      </c>
      <c r="C97" s="433">
        <v>4865134</v>
      </c>
      <c r="D97" s="151" t="s">
        <v>12</v>
      </c>
      <c r="E97" s="115" t="s">
        <v>354</v>
      </c>
      <c r="F97" s="406">
        <v>-100</v>
      </c>
      <c r="G97" s="439">
        <v>105011</v>
      </c>
      <c r="H97" s="440">
        <v>105567</v>
      </c>
      <c r="I97" s="379">
        <f>G97-H97</f>
        <v>-556</v>
      </c>
      <c r="J97" s="379">
        <f aca="true" t="shared" si="10" ref="J97:J143">$F97*I97</f>
        <v>55600</v>
      </c>
      <c r="K97" s="379">
        <f t="shared" si="8"/>
        <v>0.0556</v>
      </c>
      <c r="L97" s="439">
        <v>1595</v>
      </c>
      <c r="M97" s="440">
        <v>1602</v>
      </c>
      <c r="N97" s="379">
        <f>L97-M97</f>
        <v>-7</v>
      </c>
      <c r="O97" s="379">
        <f aca="true" t="shared" si="11" ref="O97:O143">$F97*N97</f>
        <v>700</v>
      </c>
      <c r="P97" s="379">
        <f t="shared" si="9"/>
        <v>0.0007</v>
      </c>
      <c r="Q97" s="398"/>
    </row>
    <row r="98" spans="1:17" ht="18" customHeight="1">
      <c r="A98" s="413">
        <v>3</v>
      </c>
      <c r="B98" s="411" t="s">
        <v>123</v>
      </c>
      <c r="C98" s="433">
        <v>4865135</v>
      </c>
      <c r="D98" s="103" t="s">
        <v>12</v>
      </c>
      <c r="E98" s="115" t="s">
        <v>354</v>
      </c>
      <c r="F98" s="406">
        <v>-100</v>
      </c>
      <c r="G98" s="439">
        <v>141939</v>
      </c>
      <c r="H98" s="440">
        <v>133281</v>
      </c>
      <c r="I98" s="379">
        <f>G98-H98</f>
        <v>8658</v>
      </c>
      <c r="J98" s="379">
        <f t="shared" si="10"/>
        <v>-865800</v>
      </c>
      <c r="K98" s="379">
        <f t="shared" si="8"/>
        <v>-0.8658</v>
      </c>
      <c r="L98" s="439">
        <v>4522</v>
      </c>
      <c r="M98" s="440">
        <v>4298</v>
      </c>
      <c r="N98" s="379">
        <f>L98-M98</f>
        <v>224</v>
      </c>
      <c r="O98" s="379">
        <f t="shared" si="11"/>
        <v>-22400</v>
      </c>
      <c r="P98" s="379">
        <f t="shared" si="9"/>
        <v>-0.0224</v>
      </c>
      <c r="Q98" s="398"/>
    </row>
    <row r="99" spans="1:17" ht="18" customHeight="1">
      <c r="A99" s="413">
        <v>4</v>
      </c>
      <c r="B99" s="471" t="s">
        <v>185</v>
      </c>
      <c r="C99" s="433">
        <v>4864804</v>
      </c>
      <c r="D99" s="151" t="s">
        <v>12</v>
      </c>
      <c r="E99" s="115" t="s">
        <v>354</v>
      </c>
      <c r="F99" s="406">
        <v>-100</v>
      </c>
      <c r="G99" s="439">
        <v>996208</v>
      </c>
      <c r="H99" s="440">
        <v>996357</v>
      </c>
      <c r="I99" s="379">
        <f>G99-H99</f>
        <v>-149</v>
      </c>
      <c r="J99" s="379">
        <f t="shared" si="10"/>
        <v>14900</v>
      </c>
      <c r="K99" s="379">
        <f t="shared" si="8"/>
        <v>0.0149</v>
      </c>
      <c r="L99" s="439">
        <v>999946</v>
      </c>
      <c r="M99" s="440">
        <v>999951</v>
      </c>
      <c r="N99" s="379">
        <f>L99-M99</f>
        <v>-5</v>
      </c>
      <c r="O99" s="379">
        <f t="shared" si="11"/>
        <v>500</v>
      </c>
      <c r="P99" s="379">
        <f t="shared" si="9"/>
        <v>0.0005</v>
      </c>
      <c r="Q99" s="398"/>
    </row>
    <row r="100" spans="1:17" ht="18" customHeight="1">
      <c r="A100" s="413">
        <v>5</v>
      </c>
      <c r="B100" s="471" t="s">
        <v>186</v>
      </c>
      <c r="C100" s="433">
        <v>4865163</v>
      </c>
      <c r="D100" s="151" t="s">
        <v>12</v>
      </c>
      <c r="E100" s="115" t="s">
        <v>354</v>
      </c>
      <c r="F100" s="406">
        <v>-100</v>
      </c>
      <c r="G100" s="439">
        <v>996571</v>
      </c>
      <c r="H100" s="440">
        <v>996615</v>
      </c>
      <c r="I100" s="379">
        <f>G100-H100</f>
        <v>-44</v>
      </c>
      <c r="J100" s="379">
        <f t="shared" si="10"/>
        <v>4400</v>
      </c>
      <c r="K100" s="379">
        <f t="shared" si="8"/>
        <v>0.0044</v>
      </c>
      <c r="L100" s="439">
        <v>999911</v>
      </c>
      <c r="M100" s="440">
        <v>999912</v>
      </c>
      <c r="N100" s="379">
        <f>L100-M100</f>
        <v>-1</v>
      </c>
      <c r="O100" s="379">
        <f t="shared" si="11"/>
        <v>100</v>
      </c>
      <c r="P100" s="379">
        <f t="shared" si="9"/>
        <v>0.0001</v>
      </c>
      <c r="Q100" s="398"/>
    </row>
    <row r="101" spans="1:17" ht="18" customHeight="1">
      <c r="A101" s="413"/>
      <c r="B101" s="473" t="s">
        <v>187</v>
      </c>
      <c r="C101" s="433"/>
      <c r="D101" s="103"/>
      <c r="E101" s="103"/>
      <c r="F101" s="406"/>
      <c r="G101" s="612"/>
      <c r="H101" s="611"/>
      <c r="I101" s="379"/>
      <c r="J101" s="379"/>
      <c r="K101" s="379"/>
      <c r="L101" s="332"/>
      <c r="M101" s="379"/>
      <c r="N101" s="379"/>
      <c r="O101" s="379"/>
      <c r="P101" s="379"/>
      <c r="Q101" s="398"/>
    </row>
    <row r="102" spans="1:17" ht="18" customHeight="1">
      <c r="A102" s="413"/>
      <c r="B102" s="473" t="s">
        <v>112</v>
      </c>
      <c r="C102" s="433"/>
      <c r="D102" s="103"/>
      <c r="E102" s="103"/>
      <c r="F102" s="406"/>
      <c r="G102" s="612"/>
      <c r="H102" s="611"/>
      <c r="I102" s="379"/>
      <c r="J102" s="379"/>
      <c r="K102" s="379"/>
      <c r="L102" s="332"/>
      <c r="M102" s="379"/>
      <c r="N102" s="379"/>
      <c r="O102" s="379"/>
      <c r="P102" s="379"/>
      <c r="Q102" s="398"/>
    </row>
    <row r="103" spans="1:17" s="90" customFormat="1" ht="18">
      <c r="A103" s="682">
        <v>6</v>
      </c>
      <c r="B103" s="683" t="s">
        <v>409</v>
      </c>
      <c r="C103" s="684">
        <v>4864845</v>
      </c>
      <c r="D103" s="193" t="s">
        <v>12</v>
      </c>
      <c r="E103" s="194" t="s">
        <v>354</v>
      </c>
      <c r="F103" s="685">
        <v>-1000</v>
      </c>
      <c r="G103" s="699">
        <v>1890</v>
      </c>
      <c r="H103" s="700">
        <v>1836</v>
      </c>
      <c r="I103" s="724">
        <f>G103-H103</f>
        <v>54</v>
      </c>
      <c r="J103" s="724">
        <f t="shared" si="10"/>
        <v>-54000</v>
      </c>
      <c r="K103" s="724">
        <f t="shared" si="8"/>
        <v>-0.054</v>
      </c>
      <c r="L103" s="699">
        <v>73742</v>
      </c>
      <c r="M103" s="700">
        <v>73682</v>
      </c>
      <c r="N103" s="724">
        <f>L103-M103</f>
        <v>60</v>
      </c>
      <c r="O103" s="724">
        <f t="shared" si="11"/>
        <v>-60000</v>
      </c>
      <c r="P103" s="724">
        <f t="shared" si="9"/>
        <v>-0.06</v>
      </c>
      <c r="Q103" s="725"/>
    </row>
    <row r="104" spans="1:17" ht="18">
      <c r="A104" s="413">
        <v>7</v>
      </c>
      <c r="B104" s="471" t="s">
        <v>188</v>
      </c>
      <c r="C104" s="433">
        <v>4864862</v>
      </c>
      <c r="D104" s="151" t="s">
        <v>12</v>
      </c>
      <c r="E104" s="115" t="s">
        <v>354</v>
      </c>
      <c r="F104" s="406">
        <v>-1000</v>
      </c>
      <c r="G104" s="442">
        <v>11648</v>
      </c>
      <c r="H104" s="443">
        <v>10798</v>
      </c>
      <c r="I104" s="355">
        <f>G104-H104</f>
        <v>850</v>
      </c>
      <c r="J104" s="355">
        <f t="shared" si="10"/>
        <v>-850000</v>
      </c>
      <c r="K104" s="355">
        <f t="shared" si="8"/>
        <v>-0.85</v>
      </c>
      <c r="L104" s="442">
        <v>170</v>
      </c>
      <c r="M104" s="443">
        <v>160</v>
      </c>
      <c r="N104" s="355">
        <f>L104-M104</f>
        <v>10</v>
      </c>
      <c r="O104" s="355">
        <f t="shared" si="11"/>
        <v>-10000</v>
      </c>
      <c r="P104" s="355">
        <f t="shared" si="9"/>
        <v>-0.01</v>
      </c>
      <c r="Q104" s="733"/>
    </row>
    <row r="105" spans="1:17" ht="18" customHeight="1">
      <c r="A105" s="413">
        <v>8</v>
      </c>
      <c r="B105" s="471" t="s">
        <v>189</v>
      </c>
      <c r="C105" s="433">
        <v>4865142</v>
      </c>
      <c r="D105" s="151" t="s">
        <v>12</v>
      </c>
      <c r="E105" s="115" t="s">
        <v>354</v>
      </c>
      <c r="F105" s="406">
        <v>-500</v>
      </c>
      <c r="G105" s="439">
        <v>902714</v>
      </c>
      <c r="H105" s="440">
        <v>902005</v>
      </c>
      <c r="I105" s="379">
        <f>G105-H105</f>
        <v>709</v>
      </c>
      <c r="J105" s="379">
        <f t="shared" si="10"/>
        <v>-354500</v>
      </c>
      <c r="K105" s="379">
        <f t="shared" si="8"/>
        <v>-0.3545</v>
      </c>
      <c r="L105" s="439">
        <v>54657</v>
      </c>
      <c r="M105" s="440">
        <v>54637</v>
      </c>
      <c r="N105" s="379">
        <f>L105-M105</f>
        <v>20</v>
      </c>
      <c r="O105" s="379">
        <f t="shared" si="11"/>
        <v>-10000</v>
      </c>
      <c r="P105" s="379">
        <f t="shared" si="9"/>
        <v>-0.01</v>
      </c>
      <c r="Q105" s="398"/>
    </row>
    <row r="106" spans="1:17" s="772" customFormat="1" ht="18" customHeight="1">
      <c r="A106" s="413">
        <v>9</v>
      </c>
      <c r="B106" s="411" t="s">
        <v>418</v>
      </c>
      <c r="C106" s="406">
        <v>5128435</v>
      </c>
      <c r="D106" s="103" t="s">
        <v>12</v>
      </c>
      <c r="E106" s="103" t="s">
        <v>354</v>
      </c>
      <c r="F106" s="406">
        <v>-400</v>
      </c>
      <c r="G106" s="612">
        <v>15220</v>
      </c>
      <c r="H106" s="611">
        <v>15366</v>
      </c>
      <c r="I106" s="379">
        <f>G106-H106</f>
        <v>-146</v>
      </c>
      <c r="J106" s="379">
        <f>$F106*I106</f>
        <v>58400</v>
      </c>
      <c r="K106" s="379">
        <f>J106/1000000</f>
        <v>0.0584</v>
      </c>
      <c r="L106" s="332">
        <v>3151</v>
      </c>
      <c r="M106" s="379">
        <v>3270</v>
      </c>
      <c r="N106" s="379">
        <f>L106-M106</f>
        <v>-119</v>
      </c>
      <c r="O106" s="379">
        <f>$F106*N106</f>
        <v>47600</v>
      </c>
      <c r="P106" s="379">
        <f>O106/1000000</f>
        <v>0.0476</v>
      </c>
      <c r="Q106" s="398" t="s">
        <v>419</v>
      </c>
    </row>
    <row r="107" spans="1:17" ht="18" customHeight="1">
      <c r="A107" s="413"/>
      <c r="B107" s="472" t="s">
        <v>112</v>
      </c>
      <c r="C107" s="433"/>
      <c r="D107" s="151"/>
      <c r="E107" s="151"/>
      <c r="F107" s="406"/>
      <c r="G107" s="612"/>
      <c r="H107" s="611"/>
      <c r="I107" s="379"/>
      <c r="J107" s="379"/>
      <c r="K107" s="379"/>
      <c r="L107" s="332"/>
      <c r="M107" s="379"/>
      <c r="N107" s="379"/>
      <c r="O107" s="379"/>
      <c r="P107" s="379"/>
      <c r="Q107" s="398"/>
    </row>
    <row r="108" spans="1:17" ht="18" customHeight="1">
      <c r="A108" s="413">
        <v>10</v>
      </c>
      <c r="B108" s="471" t="s">
        <v>190</v>
      </c>
      <c r="C108" s="433">
        <v>4865093</v>
      </c>
      <c r="D108" s="151" t="s">
        <v>12</v>
      </c>
      <c r="E108" s="115" t="s">
        <v>354</v>
      </c>
      <c r="F108" s="406">
        <v>-100</v>
      </c>
      <c r="G108" s="439">
        <v>65072</v>
      </c>
      <c r="H108" s="440">
        <v>65070</v>
      </c>
      <c r="I108" s="379">
        <f>G108-H108</f>
        <v>2</v>
      </c>
      <c r="J108" s="379">
        <f t="shared" si="10"/>
        <v>-200</v>
      </c>
      <c r="K108" s="379">
        <f t="shared" si="8"/>
        <v>-0.0002</v>
      </c>
      <c r="L108" s="439">
        <v>64103</v>
      </c>
      <c r="M108" s="440">
        <v>62771</v>
      </c>
      <c r="N108" s="379">
        <f>L108-M108</f>
        <v>1332</v>
      </c>
      <c r="O108" s="379">
        <f t="shared" si="11"/>
        <v>-133200</v>
      </c>
      <c r="P108" s="379">
        <f t="shared" si="9"/>
        <v>-0.1332</v>
      </c>
      <c r="Q108" s="398"/>
    </row>
    <row r="109" spans="1:17" ht="18" customHeight="1">
      <c r="A109" s="413">
        <v>11</v>
      </c>
      <c r="B109" s="471" t="s">
        <v>191</v>
      </c>
      <c r="C109" s="433">
        <v>4865094</v>
      </c>
      <c r="D109" s="151" t="s">
        <v>12</v>
      </c>
      <c r="E109" s="115" t="s">
        <v>354</v>
      </c>
      <c r="F109" s="406">
        <v>-100</v>
      </c>
      <c r="G109" s="439">
        <v>63734</v>
      </c>
      <c r="H109" s="440">
        <v>63734</v>
      </c>
      <c r="I109" s="379">
        <f>G109-H109</f>
        <v>0</v>
      </c>
      <c r="J109" s="379">
        <f t="shared" si="10"/>
        <v>0</v>
      </c>
      <c r="K109" s="379">
        <f t="shared" si="8"/>
        <v>0</v>
      </c>
      <c r="L109" s="439">
        <v>62321</v>
      </c>
      <c r="M109" s="440">
        <v>60569</v>
      </c>
      <c r="N109" s="379">
        <f>L109-M109</f>
        <v>1752</v>
      </c>
      <c r="O109" s="379">
        <f t="shared" si="11"/>
        <v>-175200</v>
      </c>
      <c r="P109" s="379">
        <f t="shared" si="9"/>
        <v>-0.1752</v>
      </c>
      <c r="Q109" s="398"/>
    </row>
    <row r="110" spans="1:17" ht="18">
      <c r="A110" s="682">
        <v>12</v>
      </c>
      <c r="B110" s="683" t="s">
        <v>192</v>
      </c>
      <c r="C110" s="684">
        <v>4865144</v>
      </c>
      <c r="D110" s="193" t="s">
        <v>12</v>
      </c>
      <c r="E110" s="194" t="s">
        <v>354</v>
      </c>
      <c r="F110" s="685">
        <v>-200</v>
      </c>
      <c r="G110" s="686">
        <v>85464</v>
      </c>
      <c r="H110" s="687">
        <v>85451</v>
      </c>
      <c r="I110" s="370">
        <f>G110-H110</f>
        <v>13</v>
      </c>
      <c r="J110" s="370">
        <f t="shared" si="10"/>
        <v>-2600</v>
      </c>
      <c r="K110" s="370">
        <f t="shared" si="8"/>
        <v>-0.0026</v>
      </c>
      <c r="L110" s="686">
        <v>116247</v>
      </c>
      <c r="M110" s="687">
        <v>115853</v>
      </c>
      <c r="N110" s="370">
        <f>L110-M110</f>
        <v>394</v>
      </c>
      <c r="O110" s="370">
        <f t="shared" si="11"/>
        <v>-78800</v>
      </c>
      <c r="P110" s="370">
        <f t="shared" si="9"/>
        <v>-0.0788</v>
      </c>
      <c r="Q110" s="681"/>
    </row>
    <row r="111" spans="1:17" ht="18" customHeight="1">
      <c r="A111" s="413"/>
      <c r="B111" s="473" t="s">
        <v>187</v>
      </c>
      <c r="C111" s="433"/>
      <c r="D111" s="103"/>
      <c r="E111" s="103"/>
      <c r="F111" s="399"/>
      <c r="G111" s="612"/>
      <c r="H111" s="611"/>
      <c r="I111" s="379"/>
      <c r="J111" s="379"/>
      <c r="K111" s="379"/>
      <c r="L111" s="332"/>
      <c r="M111" s="379"/>
      <c r="N111" s="379"/>
      <c r="O111" s="379"/>
      <c r="P111" s="379"/>
      <c r="Q111" s="398"/>
    </row>
    <row r="112" spans="1:17" ht="18" customHeight="1">
      <c r="A112" s="413"/>
      <c r="B112" s="472" t="s">
        <v>193</v>
      </c>
      <c r="C112" s="433"/>
      <c r="D112" s="151"/>
      <c r="E112" s="151"/>
      <c r="F112" s="399"/>
      <c r="G112" s="612"/>
      <c r="H112" s="611"/>
      <c r="I112" s="379"/>
      <c r="J112" s="379"/>
      <c r="K112" s="379"/>
      <c r="L112" s="332"/>
      <c r="M112" s="379"/>
      <c r="N112" s="379"/>
      <c r="O112" s="379"/>
      <c r="P112" s="379"/>
      <c r="Q112" s="398"/>
    </row>
    <row r="113" spans="1:17" ht="18" customHeight="1">
      <c r="A113" s="413">
        <v>13</v>
      </c>
      <c r="B113" s="471" t="s">
        <v>408</v>
      </c>
      <c r="C113" s="433">
        <v>4864892</v>
      </c>
      <c r="D113" s="151" t="s">
        <v>12</v>
      </c>
      <c r="E113" s="115" t="s">
        <v>354</v>
      </c>
      <c r="F113" s="406">
        <v>500</v>
      </c>
      <c r="G113" s="442">
        <v>183</v>
      </c>
      <c r="H113" s="443">
        <v>187</v>
      </c>
      <c r="I113" s="355">
        <f>G113-H113</f>
        <v>-4</v>
      </c>
      <c r="J113" s="355">
        <f t="shared" si="10"/>
        <v>-2000</v>
      </c>
      <c r="K113" s="355">
        <f t="shared" si="8"/>
        <v>-0.002</v>
      </c>
      <c r="L113" s="442">
        <v>17120</v>
      </c>
      <c r="M113" s="443">
        <v>17206</v>
      </c>
      <c r="N113" s="355">
        <f>L113-M113</f>
        <v>-86</v>
      </c>
      <c r="O113" s="355">
        <f t="shared" si="11"/>
        <v>-43000</v>
      </c>
      <c r="P113" s="355">
        <f t="shared" si="9"/>
        <v>-0.043</v>
      </c>
      <c r="Q113" s="690"/>
    </row>
    <row r="114" spans="1:17" ht="18" customHeight="1">
      <c r="A114" s="413">
        <v>14</v>
      </c>
      <c r="B114" s="471" t="s">
        <v>411</v>
      </c>
      <c r="C114" s="433">
        <v>4864826</v>
      </c>
      <c r="D114" s="151" t="s">
        <v>12</v>
      </c>
      <c r="E114" s="115" t="s">
        <v>354</v>
      </c>
      <c r="F114" s="406">
        <v>83.33</v>
      </c>
      <c r="G114" s="442">
        <v>3106</v>
      </c>
      <c r="H114" s="443">
        <v>3106</v>
      </c>
      <c r="I114" s="355">
        <f>G114-H114</f>
        <v>0</v>
      </c>
      <c r="J114" s="355">
        <f t="shared" si="10"/>
        <v>0</v>
      </c>
      <c r="K114" s="355">
        <f t="shared" si="8"/>
        <v>0</v>
      </c>
      <c r="L114" s="442">
        <v>978921</v>
      </c>
      <c r="M114" s="443">
        <v>978967</v>
      </c>
      <c r="N114" s="355">
        <f>L114-M114</f>
        <v>-46</v>
      </c>
      <c r="O114" s="355">
        <f t="shared" si="11"/>
        <v>-3833.18</v>
      </c>
      <c r="P114" s="355">
        <f t="shared" si="9"/>
        <v>-0.00383318</v>
      </c>
      <c r="Q114" s="731"/>
    </row>
    <row r="115" spans="1:17" ht="18" customHeight="1">
      <c r="A115" s="413">
        <v>15</v>
      </c>
      <c r="B115" s="471" t="s">
        <v>121</v>
      </c>
      <c r="C115" s="433">
        <v>4864791</v>
      </c>
      <c r="D115" s="151" t="s">
        <v>12</v>
      </c>
      <c r="E115" s="115" t="s">
        <v>354</v>
      </c>
      <c r="F115" s="406">
        <v>166.66666666666669</v>
      </c>
      <c r="G115" s="442">
        <v>987618</v>
      </c>
      <c r="H115" s="443">
        <v>988458</v>
      </c>
      <c r="I115" s="355">
        <f>G115-H115</f>
        <v>-840</v>
      </c>
      <c r="J115" s="355">
        <f t="shared" si="10"/>
        <v>-140000.00000000003</v>
      </c>
      <c r="K115" s="355">
        <f t="shared" si="8"/>
        <v>-0.14000000000000004</v>
      </c>
      <c r="L115" s="442">
        <v>993182</v>
      </c>
      <c r="M115" s="443">
        <v>993182</v>
      </c>
      <c r="N115" s="355">
        <f>L115-M115</f>
        <v>0</v>
      </c>
      <c r="O115" s="355">
        <f t="shared" si="11"/>
        <v>0</v>
      </c>
      <c r="P115" s="355">
        <f t="shared" si="9"/>
        <v>0</v>
      </c>
      <c r="Q115" s="731"/>
    </row>
    <row r="116" spans="1:17" ht="18" customHeight="1">
      <c r="A116" s="413"/>
      <c r="B116" s="411"/>
      <c r="C116" s="433"/>
      <c r="D116" s="103"/>
      <c r="E116" s="115"/>
      <c r="F116" s="406"/>
      <c r="G116" s="439"/>
      <c r="H116" s="440"/>
      <c r="I116" s="355"/>
      <c r="J116" s="355"/>
      <c r="K116" s="355"/>
      <c r="L116" s="439"/>
      <c r="M116" s="440"/>
      <c r="N116" s="379"/>
      <c r="O116" s="379"/>
      <c r="P116" s="379"/>
      <c r="Q116" s="398"/>
    </row>
    <row r="117" spans="1:17" ht="18" customHeight="1">
      <c r="A117" s="413"/>
      <c r="B117" s="472" t="s">
        <v>194</v>
      </c>
      <c r="C117" s="433"/>
      <c r="D117" s="151"/>
      <c r="E117" s="151"/>
      <c r="F117" s="406"/>
      <c r="G117" s="439"/>
      <c r="H117" s="440"/>
      <c r="I117" s="379"/>
      <c r="J117" s="379"/>
      <c r="K117" s="379"/>
      <c r="L117" s="332"/>
      <c r="M117" s="379"/>
      <c r="N117" s="379"/>
      <c r="O117" s="379"/>
      <c r="P117" s="379"/>
      <c r="Q117" s="398"/>
    </row>
    <row r="118" spans="1:17" ht="18" customHeight="1">
      <c r="A118" s="413">
        <v>16</v>
      </c>
      <c r="B118" s="411" t="s">
        <v>195</v>
      </c>
      <c r="C118" s="433">
        <v>4865133</v>
      </c>
      <c r="D118" s="103" t="s">
        <v>12</v>
      </c>
      <c r="E118" s="115" t="s">
        <v>354</v>
      </c>
      <c r="F118" s="406">
        <v>-100</v>
      </c>
      <c r="G118" s="439">
        <v>304892</v>
      </c>
      <c r="H118" s="440">
        <v>303587</v>
      </c>
      <c r="I118" s="379">
        <f>G118-H118</f>
        <v>1305</v>
      </c>
      <c r="J118" s="379">
        <f t="shared" si="10"/>
        <v>-130500</v>
      </c>
      <c r="K118" s="379">
        <f t="shared" si="8"/>
        <v>-0.1305</v>
      </c>
      <c r="L118" s="439">
        <v>48557</v>
      </c>
      <c r="M118" s="440">
        <v>47699</v>
      </c>
      <c r="N118" s="379">
        <f>L118-M118</f>
        <v>858</v>
      </c>
      <c r="O118" s="379">
        <f t="shared" si="11"/>
        <v>-85800</v>
      </c>
      <c r="P118" s="379">
        <f t="shared" si="9"/>
        <v>-0.0858</v>
      </c>
      <c r="Q118" s="398"/>
    </row>
    <row r="119" spans="1:17" ht="18" customHeight="1">
      <c r="A119" s="413"/>
      <c r="B119" s="473" t="s">
        <v>196</v>
      </c>
      <c r="C119" s="433"/>
      <c r="D119" s="103"/>
      <c r="E119" s="151"/>
      <c r="F119" s="406"/>
      <c r="G119" s="612"/>
      <c r="H119" s="611"/>
      <c r="I119" s="379"/>
      <c r="J119" s="379"/>
      <c r="K119" s="379"/>
      <c r="L119" s="332"/>
      <c r="M119" s="379"/>
      <c r="N119" s="379"/>
      <c r="O119" s="379"/>
      <c r="P119" s="379"/>
      <c r="Q119" s="398"/>
    </row>
    <row r="120" spans="1:17" ht="18" customHeight="1">
      <c r="A120" s="413">
        <v>17</v>
      </c>
      <c r="B120" s="411" t="s">
        <v>183</v>
      </c>
      <c r="C120" s="433">
        <v>4865076</v>
      </c>
      <c r="D120" s="103" t="s">
        <v>12</v>
      </c>
      <c r="E120" s="115" t="s">
        <v>354</v>
      </c>
      <c r="F120" s="406">
        <v>-100</v>
      </c>
      <c r="G120" s="439">
        <v>3892</v>
      </c>
      <c r="H120" s="440">
        <v>3892</v>
      </c>
      <c r="I120" s="379">
        <f>G120-H120</f>
        <v>0</v>
      </c>
      <c r="J120" s="379">
        <f t="shared" si="10"/>
        <v>0</v>
      </c>
      <c r="K120" s="379">
        <f t="shared" si="8"/>
        <v>0</v>
      </c>
      <c r="L120" s="439">
        <v>20032</v>
      </c>
      <c r="M120" s="440">
        <v>19390</v>
      </c>
      <c r="N120" s="379">
        <f>L120-M120</f>
        <v>642</v>
      </c>
      <c r="O120" s="379">
        <f t="shared" si="11"/>
        <v>-64200</v>
      </c>
      <c r="P120" s="379">
        <f t="shared" si="9"/>
        <v>-0.0642</v>
      </c>
      <c r="Q120" s="551"/>
    </row>
    <row r="121" spans="1:17" ht="18" customHeight="1">
      <c r="A121" s="413">
        <v>18</v>
      </c>
      <c r="B121" s="471" t="s">
        <v>197</v>
      </c>
      <c r="C121" s="433">
        <v>4865077</v>
      </c>
      <c r="D121" s="151" t="s">
        <v>12</v>
      </c>
      <c r="E121" s="115" t="s">
        <v>354</v>
      </c>
      <c r="F121" s="406">
        <v>-100</v>
      </c>
      <c r="G121" s="612"/>
      <c r="H121" s="617"/>
      <c r="I121" s="379">
        <f>G121-H121</f>
        <v>0</v>
      </c>
      <c r="J121" s="379">
        <f t="shared" si="10"/>
        <v>0</v>
      </c>
      <c r="K121" s="379">
        <f t="shared" si="8"/>
        <v>0</v>
      </c>
      <c r="L121" s="326"/>
      <c r="M121" s="355"/>
      <c r="N121" s="379">
        <f>L121-M121</f>
        <v>0</v>
      </c>
      <c r="O121" s="379">
        <f t="shared" si="11"/>
        <v>0</v>
      </c>
      <c r="P121" s="379">
        <f t="shared" si="9"/>
        <v>0</v>
      </c>
      <c r="Q121" s="398"/>
    </row>
    <row r="122" spans="1:17" ht="18" customHeight="1">
      <c r="A122" s="437"/>
      <c r="B122" s="472" t="s">
        <v>51</v>
      </c>
      <c r="C122" s="403"/>
      <c r="D122" s="93"/>
      <c r="E122" s="93"/>
      <c r="F122" s="406"/>
      <c r="G122" s="612"/>
      <c r="H122" s="611"/>
      <c r="I122" s="379"/>
      <c r="J122" s="379"/>
      <c r="K122" s="379"/>
      <c r="L122" s="332"/>
      <c r="M122" s="379"/>
      <c r="N122" s="379"/>
      <c r="O122" s="379"/>
      <c r="P122" s="379"/>
      <c r="Q122" s="398"/>
    </row>
    <row r="123" spans="1:17" s="728" customFormat="1" ht="18" customHeight="1">
      <c r="A123" s="413">
        <v>19</v>
      </c>
      <c r="B123" s="782" t="s">
        <v>202</v>
      </c>
      <c r="C123" s="433">
        <v>4864824</v>
      </c>
      <c r="D123" s="115" t="s">
        <v>12</v>
      </c>
      <c r="E123" s="115" t="s">
        <v>354</v>
      </c>
      <c r="F123" s="406">
        <v>-100</v>
      </c>
      <c r="G123" s="442">
        <v>2207</v>
      </c>
      <c r="H123" s="443">
        <v>2173</v>
      </c>
      <c r="I123" s="355">
        <f>G123-H123</f>
        <v>34</v>
      </c>
      <c r="J123" s="355">
        <f t="shared" si="10"/>
        <v>-3400</v>
      </c>
      <c r="K123" s="355">
        <f t="shared" si="8"/>
        <v>-0.0034</v>
      </c>
      <c r="L123" s="442">
        <v>78830</v>
      </c>
      <c r="M123" s="443">
        <v>78022</v>
      </c>
      <c r="N123" s="355">
        <f>L123-M123</f>
        <v>808</v>
      </c>
      <c r="O123" s="355">
        <f t="shared" si="11"/>
        <v>-80800</v>
      </c>
      <c r="P123" s="355">
        <f t="shared" si="9"/>
        <v>-0.0808</v>
      </c>
      <c r="Q123" s="775"/>
    </row>
    <row r="124" spans="1:17" s="728" customFormat="1" ht="18" customHeight="1">
      <c r="A124" s="413"/>
      <c r="B124" s="782" t="s">
        <v>202</v>
      </c>
      <c r="C124" s="433">
        <v>4864806</v>
      </c>
      <c r="D124" s="115" t="s">
        <v>12</v>
      </c>
      <c r="E124" s="115" t="s">
        <v>354</v>
      </c>
      <c r="F124" s="406">
        <v>-125</v>
      </c>
      <c r="G124" s="442">
        <v>168402</v>
      </c>
      <c r="H124" s="443">
        <v>168336</v>
      </c>
      <c r="I124" s="355">
        <f>G124-H124</f>
        <v>66</v>
      </c>
      <c r="J124" s="355">
        <f>$F124*I124</f>
        <v>-8250</v>
      </c>
      <c r="K124" s="355">
        <f>J124/1000000</f>
        <v>-0.00825</v>
      </c>
      <c r="L124" s="442">
        <v>260399</v>
      </c>
      <c r="M124" s="443">
        <v>260349</v>
      </c>
      <c r="N124" s="355">
        <f>L124-M124</f>
        <v>50</v>
      </c>
      <c r="O124" s="355">
        <f>$F124*N124</f>
        <v>-6250</v>
      </c>
      <c r="P124" s="355">
        <f>O124/1000000</f>
        <v>-0.00625</v>
      </c>
      <c r="Q124" s="775" t="s">
        <v>421</v>
      </c>
    </row>
    <row r="125" spans="1:17" ht="18" customHeight="1">
      <c r="A125" s="413"/>
      <c r="B125" s="473" t="s">
        <v>52</v>
      </c>
      <c r="C125" s="406"/>
      <c r="D125" s="103"/>
      <c r="E125" s="103"/>
      <c r="F125" s="406"/>
      <c r="G125" s="612"/>
      <c r="H125" s="611"/>
      <c r="I125" s="379"/>
      <c r="J125" s="379"/>
      <c r="K125" s="379"/>
      <c r="L125" s="332"/>
      <c r="M125" s="379"/>
      <c r="N125" s="379"/>
      <c r="O125" s="379"/>
      <c r="P125" s="379"/>
      <c r="Q125" s="398"/>
    </row>
    <row r="126" spans="1:17" ht="18" customHeight="1">
      <c r="A126" s="413"/>
      <c r="B126" s="473" t="s">
        <v>53</v>
      </c>
      <c r="C126" s="406"/>
      <c r="D126" s="103"/>
      <c r="E126" s="103"/>
      <c r="F126" s="406"/>
      <c r="G126" s="612"/>
      <c r="H126" s="611"/>
      <c r="I126" s="379"/>
      <c r="J126" s="379"/>
      <c r="K126" s="379"/>
      <c r="L126" s="332"/>
      <c r="M126" s="379"/>
      <c r="N126" s="379"/>
      <c r="O126" s="379"/>
      <c r="P126" s="379"/>
      <c r="Q126" s="398"/>
    </row>
    <row r="127" spans="1:17" ht="18" customHeight="1">
      <c r="A127" s="413"/>
      <c r="B127" s="473" t="s">
        <v>54</v>
      </c>
      <c r="C127" s="406"/>
      <c r="D127" s="103"/>
      <c r="E127" s="103"/>
      <c r="F127" s="406"/>
      <c r="G127" s="612"/>
      <c r="H127" s="611"/>
      <c r="I127" s="379"/>
      <c r="J127" s="379"/>
      <c r="K127" s="379"/>
      <c r="L127" s="332"/>
      <c r="M127" s="379"/>
      <c r="N127" s="379"/>
      <c r="O127" s="379"/>
      <c r="P127" s="379"/>
      <c r="Q127" s="398"/>
    </row>
    <row r="128" spans="1:17" ht="17.25" customHeight="1">
      <c r="A128" s="413">
        <v>20</v>
      </c>
      <c r="B128" s="471" t="s">
        <v>55</v>
      </c>
      <c r="C128" s="433">
        <v>4865090</v>
      </c>
      <c r="D128" s="151" t="s">
        <v>12</v>
      </c>
      <c r="E128" s="115" t="s">
        <v>354</v>
      </c>
      <c r="F128" s="406">
        <v>-100</v>
      </c>
      <c r="G128" s="439">
        <v>9384</v>
      </c>
      <c r="H128" s="440">
        <v>9412</v>
      </c>
      <c r="I128" s="379">
        <f>G128-H128</f>
        <v>-28</v>
      </c>
      <c r="J128" s="379">
        <f t="shared" si="10"/>
        <v>2800</v>
      </c>
      <c r="K128" s="379">
        <f t="shared" si="8"/>
        <v>0.0028</v>
      </c>
      <c r="L128" s="439">
        <v>28975</v>
      </c>
      <c r="M128" s="440">
        <v>28965</v>
      </c>
      <c r="N128" s="379">
        <f>L128-M128</f>
        <v>10</v>
      </c>
      <c r="O128" s="379">
        <f t="shared" si="11"/>
        <v>-1000</v>
      </c>
      <c r="P128" s="379">
        <f t="shared" si="9"/>
        <v>-0.001</v>
      </c>
      <c r="Q128" s="537"/>
    </row>
    <row r="129" spans="1:17" ht="18" customHeight="1">
      <c r="A129" s="413">
        <v>21</v>
      </c>
      <c r="B129" s="471" t="s">
        <v>56</v>
      </c>
      <c r="C129" s="433">
        <v>4902519</v>
      </c>
      <c r="D129" s="151" t="s">
        <v>12</v>
      </c>
      <c r="E129" s="115" t="s">
        <v>354</v>
      </c>
      <c r="F129" s="406">
        <v>-100</v>
      </c>
      <c r="G129" s="439">
        <v>11043</v>
      </c>
      <c r="H129" s="440">
        <v>10928</v>
      </c>
      <c r="I129" s="379">
        <f>G129-H129</f>
        <v>115</v>
      </c>
      <c r="J129" s="379">
        <f t="shared" si="10"/>
        <v>-11500</v>
      </c>
      <c r="K129" s="379">
        <f t="shared" si="8"/>
        <v>-0.0115</v>
      </c>
      <c r="L129" s="439">
        <v>56538</v>
      </c>
      <c r="M129" s="440">
        <v>55609</v>
      </c>
      <c r="N129" s="379">
        <f>L129-M129</f>
        <v>929</v>
      </c>
      <c r="O129" s="379">
        <f t="shared" si="11"/>
        <v>-92900</v>
      </c>
      <c r="P129" s="379">
        <f t="shared" si="9"/>
        <v>-0.0929</v>
      </c>
      <c r="Q129" s="398"/>
    </row>
    <row r="130" spans="1:17" ht="18" customHeight="1">
      <c r="A130" s="413">
        <v>22</v>
      </c>
      <c r="B130" s="471" t="s">
        <v>57</v>
      </c>
      <c r="C130" s="433">
        <v>4902520</v>
      </c>
      <c r="D130" s="151" t="s">
        <v>12</v>
      </c>
      <c r="E130" s="115" t="s">
        <v>354</v>
      </c>
      <c r="F130" s="406">
        <v>-100</v>
      </c>
      <c r="G130" s="439">
        <v>17219</v>
      </c>
      <c r="H130" s="440">
        <v>17141</v>
      </c>
      <c r="I130" s="379">
        <f>G130-H130</f>
        <v>78</v>
      </c>
      <c r="J130" s="379">
        <f t="shared" si="10"/>
        <v>-7800</v>
      </c>
      <c r="K130" s="379">
        <f t="shared" si="8"/>
        <v>-0.0078</v>
      </c>
      <c r="L130" s="439">
        <v>58961</v>
      </c>
      <c r="M130" s="440">
        <v>58119</v>
      </c>
      <c r="N130" s="379">
        <f>L130-M130</f>
        <v>842</v>
      </c>
      <c r="O130" s="379">
        <f t="shared" si="11"/>
        <v>-84200</v>
      </c>
      <c r="P130" s="379">
        <f t="shared" si="9"/>
        <v>-0.0842</v>
      </c>
      <c r="Q130" s="398"/>
    </row>
    <row r="131" spans="1:17" ht="18" customHeight="1">
      <c r="A131" s="413"/>
      <c r="B131" s="472" t="s">
        <v>58</v>
      </c>
      <c r="C131" s="433"/>
      <c r="D131" s="151"/>
      <c r="E131" s="151"/>
      <c r="F131" s="406"/>
      <c r="G131" s="612"/>
      <c r="H131" s="611"/>
      <c r="I131" s="379"/>
      <c r="J131" s="379"/>
      <c r="K131" s="379"/>
      <c r="L131" s="332"/>
      <c r="M131" s="379"/>
      <c r="N131" s="379"/>
      <c r="O131" s="379"/>
      <c r="P131" s="379"/>
      <c r="Q131" s="398"/>
    </row>
    <row r="132" spans="1:17" s="728" customFormat="1" ht="18" customHeight="1">
      <c r="A132" s="413">
        <v>23</v>
      </c>
      <c r="B132" s="471" t="s">
        <v>59</v>
      </c>
      <c r="C132" s="433">
        <v>4902521</v>
      </c>
      <c r="D132" s="151" t="s">
        <v>12</v>
      </c>
      <c r="E132" s="115" t="s">
        <v>354</v>
      </c>
      <c r="F132" s="406">
        <v>-100</v>
      </c>
      <c r="G132" s="442">
        <v>43026</v>
      </c>
      <c r="H132" s="349">
        <v>43026</v>
      </c>
      <c r="I132" s="355">
        <f aca="true" t="shared" si="12" ref="I132:I139">G132-H132</f>
        <v>0</v>
      </c>
      <c r="J132" s="355">
        <f t="shared" si="10"/>
        <v>0</v>
      </c>
      <c r="K132" s="355">
        <f t="shared" si="8"/>
        <v>0</v>
      </c>
      <c r="L132" s="442">
        <v>21223</v>
      </c>
      <c r="M132" s="349">
        <v>21223</v>
      </c>
      <c r="N132" s="355">
        <f aca="true" t="shared" si="13" ref="N132:N139">L132-M132</f>
        <v>0</v>
      </c>
      <c r="O132" s="355">
        <f t="shared" si="11"/>
        <v>0</v>
      </c>
      <c r="P132" s="355">
        <f t="shared" si="9"/>
        <v>0</v>
      </c>
      <c r="Q132" s="775"/>
    </row>
    <row r="133" spans="1:17" s="728" customFormat="1" ht="18" customHeight="1">
      <c r="A133" s="68"/>
      <c r="B133" s="783" t="s">
        <v>59</v>
      </c>
      <c r="C133" s="401">
        <v>4902524</v>
      </c>
      <c r="D133" s="728" t="s">
        <v>12</v>
      </c>
      <c r="E133" s="728" t="s">
        <v>354</v>
      </c>
      <c r="F133" s="401">
        <v>-100</v>
      </c>
      <c r="G133" s="442">
        <v>3801</v>
      </c>
      <c r="H133" s="349">
        <v>3785</v>
      </c>
      <c r="I133" s="401">
        <f>G133-H133</f>
        <v>16</v>
      </c>
      <c r="J133" s="401">
        <f>$F133*I133</f>
        <v>-1600</v>
      </c>
      <c r="K133" s="401">
        <f>J133/1000000</f>
        <v>-0.0016</v>
      </c>
      <c r="L133" s="442">
        <v>3223</v>
      </c>
      <c r="M133" s="443">
        <v>2368</v>
      </c>
      <c r="N133" s="401">
        <f>L133-M133</f>
        <v>855</v>
      </c>
      <c r="O133" s="401">
        <f>$F133*N133</f>
        <v>-85500</v>
      </c>
      <c r="P133" s="401">
        <f>O133/1000000</f>
        <v>-0.0855</v>
      </c>
      <c r="Q133" s="398" t="s">
        <v>420</v>
      </c>
    </row>
    <row r="134" spans="1:17" ht="18" customHeight="1">
      <c r="A134" s="413">
        <v>24</v>
      </c>
      <c r="B134" s="471" t="s">
        <v>60</v>
      </c>
      <c r="C134" s="433">
        <v>4902522</v>
      </c>
      <c r="D134" s="151" t="s">
        <v>12</v>
      </c>
      <c r="E134" s="115" t="s">
        <v>354</v>
      </c>
      <c r="F134" s="406">
        <v>-100</v>
      </c>
      <c r="G134" s="439">
        <v>840</v>
      </c>
      <c r="H134" s="440">
        <v>840</v>
      </c>
      <c r="I134" s="379">
        <f t="shared" si="12"/>
        <v>0</v>
      </c>
      <c r="J134" s="379">
        <f t="shared" si="10"/>
        <v>0</v>
      </c>
      <c r="K134" s="379">
        <f t="shared" si="8"/>
        <v>0</v>
      </c>
      <c r="L134" s="439">
        <v>185</v>
      </c>
      <c r="M134" s="440">
        <v>185</v>
      </c>
      <c r="N134" s="379">
        <f t="shared" si="13"/>
        <v>0</v>
      </c>
      <c r="O134" s="379">
        <f t="shared" si="11"/>
        <v>0</v>
      </c>
      <c r="P134" s="379">
        <f t="shared" si="9"/>
        <v>0</v>
      </c>
      <c r="Q134" s="398"/>
    </row>
    <row r="135" spans="1:17" ht="18" customHeight="1">
      <c r="A135" s="413">
        <v>25</v>
      </c>
      <c r="B135" s="471" t="s">
        <v>61</v>
      </c>
      <c r="C135" s="433">
        <v>4902523</v>
      </c>
      <c r="D135" s="151" t="s">
        <v>12</v>
      </c>
      <c r="E135" s="115" t="s">
        <v>354</v>
      </c>
      <c r="F135" s="406">
        <v>-100</v>
      </c>
      <c r="G135" s="439">
        <v>999815</v>
      </c>
      <c r="H135" s="440">
        <v>999815</v>
      </c>
      <c r="I135" s="379">
        <f t="shared" si="12"/>
        <v>0</v>
      </c>
      <c r="J135" s="379">
        <f t="shared" si="10"/>
        <v>0</v>
      </c>
      <c r="K135" s="379">
        <f t="shared" si="8"/>
        <v>0</v>
      </c>
      <c r="L135" s="439">
        <v>999943</v>
      </c>
      <c r="M135" s="440">
        <v>999943</v>
      </c>
      <c r="N135" s="379">
        <f t="shared" si="13"/>
        <v>0</v>
      </c>
      <c r="O135" s="379">
        <f t="shared" si="11"/>
        <v>0</v>
      </c>
      <c r="P135" s="379">
        <f t="shared" si="9"/>
        <v>0</v>
      </c>
      <c r="Q135" s="398"/>
    </row>
    <row r="136" spans="1:17" s="772" customFormat="1" ht="18" customHeight="1">
      <c r="A136" s="413">
        <v>26</v>
      </c>
      <c r="B136" s="471" t="s">
        <v>62</v>
      </c>
      <c r="C136" s="433">
        <v>4902547</v>
      </c>
      <c r="D136" s="151" t="s">
        <v>12</v>
      </c>
      <c r="E136" s="151" t="s">
        <v>354</v>
      </c>
      <c r="F136" s="406">
        <v>-100</v>
      </c>
      <c r="G136" s="612">
        <v>5885</v>
      </c>
      <c r="H136" s="611">
        <v>5885</v>
      </c>
      <c r="I136" s="379">
        <f>G136-H136</f>
        <v>0</v>
      </c>
      <c r="J136" s="379">
        <f>$F136*I136</f>
        <v>0</v>
      </c>
      <c r="K136" s="379">
        <f>J136/1000000</f>
        <v>0</v>
      </c>
      <c r="L136" s="332">
        <v>8891</v>
      </c>
      <c r="M136" s="379">
        <v>8891</v>
      </c>
      <c r="N136" s="379">
        <f>L136-M136</f>
        <v>0</v>
      </c>
      <c r="O136" s="379">
        <f>$F136*N136</f>
        <v>0</v>
      </c>
      <c r="P136" s="379">
        <f>O136/1000000</f>
        <v>0</v>
      </c>
      <c r="Q136" s="398"/>
    </row>
    <row r="137" spans="1:18" ht="18" customHeight="1">
      <c r="A137" s="413"/>
      <c r="C137" s="471"/>
      <c r="D137" s="433"/>
      <c r="E137" s="151"/>
      <c r="F137" s="115"/>
      <c r="G137" s="439"/>
      <c r="I137" s="440"/>
      <c r="J137" s="379"/>
      <c r="K137" s="379"/>
      <c r="L137" s="439"/>
      <c r="M137" s="440"/>
      <c r="N137" s="440"/>
      <c r="O137" s="379"/>
      <c r="P137" s="379"/>
      <c r="Q137" s="439"/>
      <c r="R137" s="398"/>
    </row>
    <row r="138" spans="1:17" ht="18" customHeight="1">
      <c r="A138" s="413">
        <v>27</v>
      </c>
      <c r="B138" s="411" t="s">
        <v>63</v>
      </c>
      <c r="C138" s="406">
        <v>4902605</v>
      </c>
      <c r="D138" s="103" t="s">
        <v>12</v>
      </c>
      <c r="E138" s="115" t="s">
        <v>354</v>
      </c>
      <c r="F138" s="749">
        <v>-1333.33</v>
      </c>
      <c r="G138" s="439">
        <v>0</v>
      </c>
      <c r="H138" s="440">
        <v>0</v>
      </c>
      <c r="I138" s="379">
        <f t="shared" si="12"/>
        <v>0</v>
      </c>
      <c r="J138" s="379">
        <f t="shared" si="10"/>
        <v>0</v>
      </c>
      <c r="K138" s="379">
        <f t="shared" si="8"/>
        <v>0</v>
      </c>
      <c r="L138" s="439">
        <v>0</v>
      </c>
      <c r="M138" s="440">
        <v>0</v>
      </c>
      <c r="N138" s="379">
        <f t="shared" si="13"/>
        <v>0</v>
      </c>
      <c r="O138" s="379">
        <f t="shared" si="11"/>
        <v>0</v>
      </c>
      <c r="P138" s="379">
        <f t="shared" si="9"/>
        <v>0</v>
      </c>
      <c r="Q138" s="398"/>
    </row>
    <row r="139" spans="1:17" ht="18" customHeight="1">
      <c r="A139" s="413">
        <v>28</v>
      </c>
      <c r="B139" s="411" t="s">
        <v>64</v>
      </c>
      <c r="C139" s="406">
        <v>4902526</v>
      </c>
      <c r="D139" s="103" t="s">
        <v>12</v>
      </c>
      <c r="E139" s="115" t="s">
        <v>354</v>
      </c>
      <c r="F139" s="406">
        <v>-100</v>
      </c>
      <c r="G139" s="439">
        <v>17514</v>
      </c>
      <c r="H139" s="440">
        <v>17503</v>
      </c>
      <c r="I139" s="379">
        <f t="shared" si="12"/>
        <v>11</v>
      </c>
      <c r="J139" s="379">
        <f t="shared" si="10"/>
        <v>-1100</v>
      </c>
      <c r="K139" s="379">
        <f t="shared" si="8"/>
        <v>-0.0011</v>
      </c>
      <c r="L139" s="439">
        <v>18857</v>
      </c>
      <c r="M139" s="440">
        <v>18617</v>
      </c>
      <c r="N139" s="379">
        <f t="shared" si="13"/>
        <v>240</v>
      </c>
      <c r="O139" s="379">
        <f t="shared" si="11"/>
        <v>-24000</v>
      </c>
      <c r="P139" s="379">
        <f t="shared" si="9"/>
        <v>-0.024</v>
      </c>
      <c r="Q139" s="398"/>
    </row>
    <row r="140" spans="1:17" s="728" customFormat="1" ht="18" customHeight="1">
      <c r="A140" s="413">
        <v>29</v>
      </c>
      <c r="B140" s="411" t="s">
        <v>65</v>
      </c>
      <c r="C140" s="406">
        <v>4902529</v>
      </c>
      <c r="D140" s="103" t="s">
        <v>12</v>
      </c>
      <c r="E140" s="115" t="s">
        <v>354</v>
      </c>
      <c r="F140" s="406">
        <v>-44.44</v>
      </c>
      <c r="G140" s="442">
        <v>998200</v>
      </c>
      <c r="H140" s="443">
        <v>998207</v>
      </c>
      <c r="I140" s="355">
        <f>G140-H140</f>
        <v>-7</v>
      </c>
      <c r="J140" s="355">
        <f t="shared" si="10"/>
        <v>311.08</v>
      </c>
      <c r="K140" s="355">
        <f t="shared" si="8"/>
        <v>0.00031108</v>
      </c>
      <c r="L140" s="442">
        <v>312</v>
      </c>
      <c r="M140" s="443">
        <v>287</v>
      </c>
      <c r="N140" s="355">
        <f>L140-M140</f>
        <v>25</v>
      </c>
      <c r="O140" s="355">
        <f t="shared" si="11"/>
        <v>-1111</v>
      </c>
      <c r="P140" s="355">
        <f t="shared" si="9"/>
        <v>-0.001111</v>
      </c>
      <c r="Q140" s="748"/>
    </row>
    <row r="141" spans="1:17" ht="18" customHeight="1">
      <c r="A141" s="413">
        <v>30</v>
      </c>
      <c r="B141" s="411" t="s">
        <v>147</v>
      </c>
      <c r="C141" s="406">
        <v>4865087</v>
      </c>
      <c r="D141" s="103" t="s">
        <v>12</v>
      </c>
      <c r="E141" s="115" t="s">
        <v>354</v>
      </c>
      <c r="F141" s="406">
        <v>-100</v>
      </c>
      <c r="G141" s="442">
        <v>0</v>
      </c>
      <c r="H141" s="443">
        <v>0</v>
      </c>
      <c r="I141" s="355">
        <f>G141-H141</f>
        <v>0</v>
      </c>
      <c r="J141" s="355">
        <f t="shared" si="10"/>
        <v>0</v>
      </c>
      <c r="K141" s="355">
        <f t="shared" si="8"/>
        <v>0</v>
      </c>
      <c r="L141" s="442">
        <v>0</v>
      </c>
      <c r="M141" s="443">
        <v>0</v>
      </c>
      <c r="N141" s="355">
        <f>L141-M141</f>
        <v>0</v>
      </c>
      <c r="O141" s="355">
        <f t="shared" si="11"/>
        <v>0</v>
      </c>
      <c r="P141" s="355">
        <f t="shared" si="9"/>
        <v>0</v>
      </c>
      <c r="Q141" s="398"/>
    </row>
    <row r="142" spans="1:17" ht="18" customHeight="1">
      <c r="A142" s="413"/>
      <c r="B142" s="473" t="s">
        <v>80</v>
      </c>
      <c r="C142" s="406"/>
      <c r="D142" s="103"/>
      <c r="E142" s="103"/>
      <c r="F142" s="406"/>
      <c r="G142" s="612"/>
      <c r="H142" s="611"/>
      <c r="I142" s="379"/>
      <c r="J142" s="379"/>
      <c r="K142" s="379"/>
      <c r="L142" s="332"/>
      <c r="M142" s="379"/>
      <c r="N142" s="379"/>
      <c r="O142" s="379"/>
      <c r="P142" s="379"/>
      <c r="Q142" s="398"/>
    </row>
    <row r="143" spans="1:17" ht="18">
      <c r="A143" s="413">
        <v>31</v>
      </c>
      <c r="B143" s="411" t="s">
        <v>81</v>
      </c>
      <c r="C143" s="406">
        <v>4902577</v>
      </c>
      <c r="D143" s="103" t="s">
        <v>12</v>
      </c>
      <c r="E143" s="115" t="s">
        <v>354</v>
      </c>
      <c r="F143" s="406">
        <v>400</v>
      </c>
      <c r="G143" s="439">
        <v>995589</v>
      </c>
      <c r="H143" s="440">
        <v>995589</v>
      </c>
      <c r="I143" s="379">
        <f>G143-H143</f>
        <v>0</v>
      </c>
      <c r="J143" s="379">
        <f t="shared" si="10"/>
        <v>0</v>
      </c>
      <c r="K143" s="379">
        <f t="shared" si="8"/>
        <v>0</v>
      </c>
      <c r="L143" s="439">
        <v>50</v>
      </c>
      <c r="M143" s="440">
        <v>50</v>
      </c>
      <c r="N143" s="379">
        <f>L143-M143</f>
        <v>0</v>
      </c>
      <c r="O143" s="379">
        <f t="shared" si="11"/>
        <v>0</v>
      </c>
      <c r="P143" s="379">
        <f t="shared" si="9"/>
        <v>0</v>
      </c>
      <c r="Q143" s="713"/>
    </row>
    <row r="144" spans="1:17" s="772" customFormat="1" ht="18" customHeight="1">
      <c r="A144" s="413">
        <v>32</v>
      </c>
      <c r="B144" s="471" t="s">
        <v>82</v>
      </c>
      <c r="C144" s="433">
        <v>4902525</v>
      </c>
      <c r="D144" s="151" t="s">
        <v>12</v>
      </c>
      <c r="E144" s="151" t="s">
        <v>354</v>
      </c>
      <c r="F144" s="406">
        <v>-400</v>
      </c>
      <c r="G144" s="612">
        <v>0</v>
      </c>
      <c r="H144" s="611">
        <v>0</v>
      </c>
      <c r="I144" s="379">
        <f>G144-H144</f>
        <v>0</v>
      </c>
      <c r="J144" s="379">
        <f>$F144*I144</f>
        <v>0</v>
      </c>
      <c r="K144" s="379">
        <f>J144/1000000</f>
        <v>0</v>
      </c>
      <c r="L144" s="332">
        <v>999998</v>
      </c>
      <c r="M144" s="379">
        <v>999998</v>
      </c>
      <c r="N144" s="379">
        <f>L144-M144</f>
        <v>0</v>
      </c>
      <c r="O144" s="379">
        <f>$F144*N144</f>
        <v>0</v>
      </c>
      <c r="P144" s="379">
        <f>O144/1000000</f>
        <v>0</v>
      </c>
      <c r="Q144" s="398"/>
    </row>
    <row r="145" spans="1:17" ht="15" customHeight="1" thickBot="1">
      <c r="A145" s="29"/>
      <c r="B145" s="30"/>
      <c r="C145" s="30"/>
      <c r="D145" s="30"/>
      <c r="E145" s="30"/>
      <c r="F145" s="30"/>
      <c r="G145" s="619"/>
      <c r="H145" s="620"/>
      <c r="I145" s="30"/>
      <c r="J145" s="30"/>
      <c r="K145" s="62"/>
      <c r="L145" s="29"/>
      <c r="M145" s="30"/>
      <c r="N145" s="30"/>
      <c r="O145" s="30"/>
      <c r="P145" s="62"/>
      <c r="Q145" s="181"/>
    </row>
    <row r="146" ht="13.5" thickTop="1"/>
    <row r="147" spans="1:16" ht="20.25">
      <c r="A147" s="185" t="s">
        <v>321</v>
      </c>
      <c r="K147" s="232">
        <f>SUM(K94:K145)</f>
        <v>-2.33473892</v>
      </c>
      <c r="P147" s="232">
        <f>SUM(P94:P145)</f>
        <v>-1.06629418</v>
      </c>
    </row>
    <row r="148" spans="1:16" ht="12.75">
      <c r="A148" s="68"/>
      <c r="K148" s="18"/>
      <c r="P148" s="18"/>
    </row>
    <row r="149" spans="1:16" ht="12.75">
      <c r="A149" s="68"/>
      <c r="K149" s="18"/>
      <c r="P149" s="18"/>
    </row>
    <row r="150" spans="1:17" ht="18">
      <c r="A150" s="68"/>
      <c r="K150" s="18"/>
      <c r="P150" s="18"/>
      <c r="Q150" s="533" t="str">
        <f>NDPL!$Q$1</f>
        <v>AUGUST-2014</v>
      </c>
    </row>
    <row r="151" spans="1:16" ht="12.75">
      <c r="A151" s="68"/>
      <c r="K151" s="18"/>
      <c r="P151" s="18"/>
    </row>
    <row r="152" spans="1:16" ht="12.75">
      <c r="A152" s="68"/>
      <c r="K152" s="18"/>
      <c r="P152" s="18"/>
    </row>
    <row r="153" spans="1:16" ht="12.75">
      <c r="A153" s="68"/>
      <c r="K153" s="18"/>
      <c r="P153" s="18"/>
    </row>
    <row r="154" spans="1:11" ht="13.5" thickBot="1">
      <c r="A154" s="2"/>
      <c r="B154" s="8"/>
      <c r="C154" s="8"/>
      <c r="D154" s="64"/>
      <c r="E154" s="64"/>
      <c r="F154" s="22"/>
      <c r="G154" s="22"/>
      <c r="H154" s="22"/>
      <c r="I154" s="22"/>
      <c r="J154" s="22"/>
      <c r="K154" s="65"/>
    </row>
    <row r="155" spans="1:17" ht="27.75">
      <c r="A155" s="565" t="s">
        <v>200</v>
      </c>
      <c r="B155" s="174"/>
      <c r="C155" s="170"/>
      <c r="D155" s="170"/>
      <c r="E155" s="170"/>
      <c r="F155" s="228"/>
      <c r="G155" s="228"/>
      <c r="H155" s="228"/>
      <c r="I155" s="228"/>
      <c r="J155" s="228"/>
      <c r="K155" s="229"/>
      <c r="L155" s="57"/>
      <c r="M155" s="57"/>
      <c r="N155" s="57"/>
      <c r="O155" s="57"/>
      <c r="P155" s="57"/>
      <c r="Q155" s="58"/>
    </row>
    <row r="156" spans="1:17" ht="24.75" customHeight="1">
      <c r="A156" s="564" t="s">
        <v>323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2">
        <f>K88</f>
        <v>-3.5520837479999994</v>
      </c>
      <c r="L156" s="343"/>
      <c r="M156" s="343"/>
      <c r="N156" s="343"/>
      <c r="O156" s="343"/>
      <c r="P156" s="552">
        <f>P88</f>
        <v>18.104008634000003</v>
      </c>
      <c r="Q156" s="59"/>
    </row>
    <row r="157" spans="1:17" ht="24.75" customHeight="1">
      <c r="A157" s="564" t="s">
        <v>322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2">
        <f>K147</f>
        <v>-2.33473892</v>
      </c>
      <c r="L157" s="343"/>
      <c r="M157" s="343"/>
      <c r="N157" s="343"/>
      <c r="O157" s="343"/>
      <c r="P157" s="552">
        <f>P147</f>
        <v>-1.06629418</v>
      </c>
      <c r="Q157" s="59"/>
    </row>
    <row r="158" spans="1:17" ht="24.75" customHeight="1">
      <c r="A158" s="564" t="s">
        <v>324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52">
        <f>'ROHTAK ROAD'!K43</f>
        <v>0.26037499999999997</v>
      </c>
      <c r="L158" s="343"/>
      <c r="M158" s="343"/>
      <c r="N158" s="343"/>
      <c r="O158" s="343"/>
      <c r="P158" s="552">
        <f>'ROHTAK ROAD'!P43</f>
        <v>0.988175</v>
      </c>
      <c r="Q158" s="59"/>
    </row>
    <row r="159" spans="1:17" ht="24.75" customHeight="1">
      <c r="A159" s="564" t="s">
        <v>325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52">
        <f>-MES!K40</f>
        <v>-0.1595</v>
      </c>
      <c r="L159" s="343"/>
      <c r="M159" s="343"/>
      <c r="N159" s="343"/>
      <c r="O159" s="343"/>
      <c r="P159" s="552">
        <f>-MES!P40</f>
        <v>-0.1889</v>
      </c>
      <c r="Q159" s="59"/>
    </row>
    <row r="160" spans="1:17" ht="29.25" customHeight="1" thickBot="1">
      <c r="A160" s="566" t="s">
        <v>201</v>
      </c>
      <c r="B160" s="230"/>
      <c r="C160" s="231"/>
      <c r="D160" s="231"/>
      <c r="E160" s="231"/>
      <c r="F160" s="231"/>
      <c r="G160" s="231"/>
      <c r="H160" s="231"/>
      <c r="I160" s="231"/>
      <c r="J160" s="231"/>
      <c r="K160" s="567">
        <f>SUM(K156:K159)</f>
        <v>-5.7859476679999995</v>
      </c>
      <c r="L160" s="553"/>
      <c r="M160" s="553"/>
      <c r="N160" s="553"/>
      <c r="O160" s="553"/>
      <c r="P160" s="567">
        <f>SUM(P156:P159)</f>
        <v>17.836989454</v>
      </c>
      <c r="Q160" s="186"/>
    </row>
    <row r="165" ht="13.5" thickBot="1"/>
    <row r="166" spans="1:17" ht="12.75">
      <c r="A166" s="269"/>
      <c r="B166" s="270"/>
      <c r="C166" s="270"/>
      <c r="D166" s="270"/>
      <c r="E166" s="270"/>
      <c r="F166" s="270"/>
      <c r="G166" s="270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26.25">
      <c r="A167" s="556" t="s">
        <v>335</v>
      </c>
      <c r="B167" s="261"/>
      <c r="C167" s="261"/>
      <c r="D167" s="261"/>
      <c r="E167" s="261"/>
      <c r="F167" s="261"/>
      <c r="G167" s="261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1"/>
      <c r="B168" s="261"/>
      <c r="C168" s="261"/>
      <c r="D168" s="261"/>
      <c r="E168" s="261"/>
      <c r="F168" s="261"/>
      <c r="G168" s="261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5.75">
      <c r="A169" s="272"/>
      <c r="B169" s="273"/>
      <c r="C169" s="273"/>
      <c r="D169" s="273"/>
      <c r="E169" s="273"/>
      <c r="F169" s="273"/>
      <c r="G169" s="273"/>
      <c r="H169" s="19"/>
      <c r="I169" s="19"/>
      <c r="J169" s="19"/>
      <c r="K169" s="315" t="s">
        <v>347</v>
      </c>
      <c r="L169" s="19"/>
      <c r="M169" s="19"/>
      <c r="N169" s="19"/>
      <c r="O169" s="19"/>
      <c r="P169" s="315" t="s">
        <v>348</v>
      </c>
      <c r="Q169" s="59"/>
    </row>
    <row r="170" spans="1:17" ht="12.75">
      <c r="A170" s="274"/>
      <c r="B170" s="159"/>
      <c r="C170" s="159"/>
      <c r="D170" s="159"/>
      <c r="E170" s="159"/>
      <c r="F170" s="159"/>
      <c r="G170" s="159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2.75">
      <c r="A171" s="274"/>
      <c r="B171" s="159"/>
      <c r="C171" s="159"/>
      <c r="D171" s="159"/>
      <c r="E171" s="159"/>
      <c r="F171" s="159"/>
      <c r="G171" s="159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23.25">
      <c r="A172" s="554" t="s">
        <v>338</v>
      </c>
      <c r="B172" s="262"/>
      <c r="C172" s="262"/>
      <c r="D172" s="263"/>
      <c r="E172" s="263"/>
      <c r="F172" s="264"/>
      <c r="G172" s="263"/>
      <c r="H172" s="19"/>
      <c r="I172" s="19"/>
      <c r="J172" s="19"/>
      <c r="K172" s="559">
        <f>K160</f>
        <v>-5.7859476679999995</v>
      </c>
      <c r="L172" s="557" t="s">
        <v>336</v>
      </c>
      <c r="M172" s="508"/>
      <c r="N172" s="508"/>
      <c r="O172" s="508"/>
      <c r="P172" s="559">
        <f>P160</f>
        <v>17.836989454</v>
      </c>
      <c r="Q172" s="561" t="s">
        <v>336</v>
      </c>
    </row>
    <row r="173" spans="1:17" ht="23.25">
      <c r="A173" s="279"/>
      <c r="B173" s="265"/>
      <c r="C173" s="265"/>
      <c r="D173" s="261"/>
      <c r="E173" s="261"/>
      <c r="F173" s="266"/>
      <c r="G173" s="261"/>
      <c r="H173" s="19"/>
      <c r="I173" s="19"/>
      <c r="J173" s="19"/>
      <c r="K173" s="508"/>
      <c r="L173" s="558"/>
      <c r="M173" s="508"/>
      <c r="N173" s="508"/>
      <c r="O173" s="508"/>
      <c r="P173" s="508"/>
      <c r="Q173" s="562"/>
    </row>
    <row r="174" spans="1:17" ht="23.25">
      <c r="A174" s="555" t="s">
        <v>337</v>
      </c>
      <c r="B174" s="267"/>
      <c r="C174" s="51"/>
      <c r="D174" s="261"/>
      <c r="E174" s="261"/>
      <c r="F174" s="268"/>
      <c r="G174" s="263"/>
      <c r="H174" s="19"/>
      <c r="I174" s="19"/>
      <c r="J174" s="19"/>
      <c r="K174" s="508">
        <f>'STEPPED UP GENCO'!K44</f>
        <v>0.454857375</v>
      </c>
      <c r="L174" s="557" t="s">
        <v>336</v>
      </c>
      <c r="M174" s="508"/>
      <c r="N174" s="508"/>
      <c r="O174" s="508"/>
      <c r="P174" s="559">
        <f>'STEPPED UP GENCO'!P44</f>
        <v>-1.657266625</v>
      </c>
      <c r="Q174" s="561" t="s">
        <v>336</v>
      </c>
    </row>
    <row r="175" spans="1:17" ht="15">
      <c r="A175" s="27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0"/>
      <c r="M175" s="19"/>
      <c r="N175" s="19"/>
      <c r="O175" s="19"/>
      <c r="P175" s="19"/>
      <c r="Q175" s="563"/>
    </row>
    <row r="176" spans="1:17" ht="15">
      <c r="A176" s="27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60"/>
      <c r="M176" s="19"/>
      <c r="N176" s="19"/>
      <c r="O176" s="19"/>
      <c r="P176" s="19"/>
      <c r="Q176" s="563"/>
    </row>
    <row r="177" spans="1:17" ht="15">
      <c r="A177" s="27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60"/>
      <c r="M177" s="19"/>
      <c r="N177" s="19"/>
      <c r="O177" s="19"/>
      <c r="P177" s="19"/>
      <c r="Q177" s="563"/>
    </row>
    <row r="178" spans="1:17" ht="23.25">
      <c r="A178" s="275"/>
      <c r="B178" s="19"/>
      <c r="C178" s="19"/>
      <c r="D178" s="19"/>
      <c r="E178" s="19"/>
      <c r="F178" s="19"/>
      <c r="G178" s="19"/>
      <c r="H178" s="262"/>
      <c r="I178" s="262"/>
      <c r="J178" s="281" t="s">
        <v>339</v>
      </c>
      <c r="K178" s="560">
        <f>SUM(K172:K177)</f>
        <v>-5.331090292999999</v>
      </c>
      <c r="L178" s="281" t="s">
        <v>336</v>
      </c>
      <c r="M178" s="508"/>
      <c r="N178" s="508"/>
      <c r="O178" s="508"/>
      <c r="P178" s="560">
        <f>SUM(P172:P177)</f>
        <v>16.179722829</v>
      </c>
      <c r="Q178" s="281" t="s">
        <v>336</v>
      </c>
    </row>
    <row r="179" spans="1:17" ht="13.5" thickBot="1">
      <c r="A179" s="27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9" min="1" max="16" man="1"/>
    <brk id="14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70" zoomScaleNormal="70" zoomScaleSheetLayoutView="70" zoomScalePageLayoutView="50" workbookViewId="0" topLeftCell="A1">
      <selection activeCell="C16" sqref="C16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244</v>
      </c>
      <c r="Q1" s="217" t="str">
        <f>NDPL!Q1</f>
        <v>AUGUST-2014</v>
      </c>
    </row>
    <row r="2" ht="18.75" customHeight="1">
      <c r="A2" s="97" t="s">
        <v>245</v>
      </c>
    </row>
    <row r="3" ht="23.25">
      <c r="A3" s="222" t="s">
        <v>219</v>
      </c>
    </row>
    <row r="4" spans="1:16" ht="24" thickBot="1">
      <c r="A4" s="525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01/09/2014</v>
      </c>
      <c r="H5" s="39" t="str">
        <f>NDPL!H5</f>
        <v>INTIAL READING 01/08/2014</v>
      </c>
      <c r="I5" s="39" t="s">
        <v>4</v>
      </c>
      <c r="J5" s="39" t="s">
        <v>5</v>
      </c>
      <c r="K5" s="39" t="s">
        <v>6</v>
      </c>
      <c r="L5" s="41" t="str">
        <f>NDPL!G5</f>
        <v>FINAL READING 01/09/2014</v>
      </c>
      <c r="M5" s="39" t="str">
        <f>NDPL!H5</f>
        <v>INTIAL READING 01/08/2014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21"/>
      <c r="J7" s="621"/>
      <c r="K7" s="621"/>
      <c r="L7" s="73"/>
      <c r="M7" s="72"/>
      <c r="N7" s="72"/>
      <c r="O7" s="72"/>
      <c r="P7" s="7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22"/>
      <c r="J8" s="622"/>
      <c r="K8" s="622"/>
      <c r="L8" s="80"/>
      <c r="M8" s="78"/>
      <c r="N8" s="79"/>
      <c r="O8" s="79"/>
      <c r="P8" s="79"/>
      <c r="Q8" s="180"/>
    </row>
    <row r="9" spans="1:17" ht="18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354</v>
      </c>
      <c r="F9" s="197">
        <v>200</v>
      </c>
      <c r="G9" s="686">
        <v>46112</v>
      </c>
      <c r="H9" s="687">
        <v>46092</v>
      </c>
      <c r="I9" s="622">
        <f aca="true" t="shared" si="0" ref="I9:I15">G9-H9</f>
        <v>20</v>
      </c>
      <c r="J9" s="622">
        <f aca="true" t="shared" si="1" ref="J9:J62">$F9*I9</f>
        <v>4000</v>
      </c>
      <c r="K9" s="622">
        <f aca="true" t="shared" si="2" ref="K9:K62">J9/1000000</f>
        <v>0.004</v>
      </c>
      <c r="L9" s="686">
        <v>76888</v>
      </c>
      <c r="M9" s="687">
        <v>75501</v>
      </c>
      <c r="N9" s="622">
        <f aca="true" t="shared" si="3" ref="N9:N15">L9-M9</f>
        <v>1387</v>
      </c>
      <c r="O9" s="622">
        <f aca="true" t="shared" si="4" ref="O9:O62">$F9*N9</f>
        <v>277400</v>
      </c>
      <c r="P9" s="622">
        <f aca="true" t="shared" si="5" ref="P9:P62">O9/1000000</f>
        <v>0.2774</v>
      </c>
      <c r="Q9" s="575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354</v>
      </c>
      <c r="F10" s="197">
        <v>100</v>
      </c>
      <c r="G10" s="439">
        <v>73718</v>
      </c>
      <c r="H10" s="440">
        <v>73722</v>
      </c>
      <c r="I10" s="622">
        <f t="shared" si="0"/>
        <v>-4</v>
      </c>
      <c r="J10" s="622">
        <f t="shared" si="1"/>
        <v>-400</v>
      </c>
      <c r="K10" s="622">
        <f t="shared" si="2"/>
        <v>-0.0004</v>
      </c>
      <c r="L10" s="439">
        <v>139538</v>
      </c>
      <c r="M10" s="440">
        <v>139706</v>
      </c>
      <c r="N10" s="611">
        <f t="shared" si="3"/>
        <v>-168</v>
      </c>
      <c r="O10" s="611">
        <f t="shared" si="4"/>
        <v>-16800</v>
      </c>
      <c r="P10" s="611">
        <f t="shared" si="5"/>
        <v>-0.0168</v>
      </c>
      <c r="Q10" s="180"/>
    </row>
    <row r="11" spans="1:17" ht="18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354</v>
      </c>
      <c r="F11" s="197">
        <v>200</v>
      </c>
      <c r="G11" s="699">
        <v>980944</v>
      </c>
      <c r="H11" s="700">
        <v>980948</v>
      </c>
      <c r="I11" s="623">
        <f t="shared" si="0"/>
        <v>-4</v>
      </c>
      <c r="J11" s="623">
        <f t="shared" si="1"/>
        <v>-800</v>
      </c>
      <c r="K11" s="623">
        <f t="shared" si="2"/>
        <v>-0.0008</v>
      </c>
      <c r="L11" s="699">
        <v>999652</v>
      </c>
      <c r="M11" s="700">
        <v>1000431</v>
      </c>
      <c r="N11" s="623">
        <f t="shared" si="3"/>
        <v>-779</v>
      </c>
      <c r="O11" s="623">
        <f t="shared" si="4"/>
        <v>-155800</v>
      </c>
      <c r="P11" s="623">
        <f t="shared" si="5"/>
        <v>-0.1558</v>
      </c>
      <c r="Q11" s="697"/>
    </row>
    <row r="12" spans="1:17" ht="18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354</v>
      </c>
      <c r="F12" s="197">
        <v>200</v>
      </c>
      <c r="G12" s="439">
        <v>74506</v>
      </c>
      <c r="H12" s="440">
        <v>74477</v>
      </c>
      <c r="I12" s="622">
        <f t="shared" si="0"/>
        <v>29</v>
      </c>
      <c r="J12" s="622">
        <f t="shared" si="1"/>
        <v>5800</v>
      </c>
      <c r="K12" s="622">
        <f t="shared" si="2"/>
        <v>0.0058</v>
      </c>
      <c r="L12" s="439">
        <v>94009</v>
      </c>
      <c r="M12" s="440">
        <v>91970</v>
      </c>
      <c r="N12" s="611">
        <f t="shared" si="3"/>
        <v>2039</v>
      </c>
      <c r="O12" s="611">
        <f t="shared" si="4"/>
        <v>407800</v>
      </c>
      <c r="P12" s="611">
        <f t="shared" si="5"/>
        <v>0.4078</v>
      </c>
      <c r="Q12" s="689"/>
    </row>
    <row r="13" spans="1:17" s="728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354</v>
      </c>
      <c r="F13" s="197">
        <v>800</v>
      </c>
      <c r="G13" s="442">
        <v>7317</v>
      </c>
      <c r="H13" s="443">
        <v>7309</v>
      </c>
      <c r="I13" s="623">
        <f>G13-H13</f>
        <v>8</v>
      </c>
      <c r="J13" s="623">
        <f t="shared" si="1"/>
        <v>6400</v>
      </c>
      <c r="K13" s="623">
        <f t="shared" si="2"/>
        <v>0.0064</v>
      </c>
      <c r="L13" s="442">
        <v>3450</v>
      </c>
      <c r="M13" s="443">
        <v>3107</v>
      </c>
      <c r="N13" s="617">
        <f>L13-M13</f>
        <v>343</v>
      </c>
      <c r="O13" s="617">
        <f t="shared" si="4"/>
        <v>274400</v>
      </c>
      <c r="P13" s="617">
        <f t="shared" si="5"/>
        <v>0.2744</v>
      </c>
      <c r="Q13" s="730"/>
    </row>
    <row r="14" spans="1:17" s="728" customFormat="1" ht="18" customHeight="1">
      <c r="A14" s="190">
        <v>6</v>
      </c>
      <c r="B14" s="191" t="s">
        <v>381</v>
      </c>
      <c r="C14" s="192">
        <v>4864949</v>
      </c>
      <c r="D14" s="196" t="s">
        <v>12</v>
      </c>
      <c r="E14" s="310" t="s">
        <v>354</v>
      </c>
      <c r="F14" s="197">
        <v>2000</v>
      </c>
      <c r="G14" s="442">
        <v>13727</v>
      </c>
      <c r="H14" s="443">
        <v>13727</v>
      </c>
      <c r="I14" s="623">
        <f t="shared" si="0"/>
        <v>0</v>
      </c>
      <c r="J14" s="623">
        <f t="shared" si="1"/>
        <v>0</v>
      </c>
      <c r="K14" s="623">
        <f t="shared" si="2"/>
        <v>0</v>
      </c>
      <c r="L14" s="442">
        <v>2066</v>
      </c>
      <c r="M14" s="443">
        <v>1733</v>
      </c>
      <c r="N14" s="617">
        <f t="shared" si="3"/>
        <v>333</v>
      </c>
      <c r="O14" s="617">
        <f t="shared" si="4"/>
        <v>666000</v>
      </c>
      <c r="P14" s="617">
        <f t="shared" si="5"/>
        <v>0.666</v>
      </c>
      <c r="Q14" s="729"/>
    </row>
    <row r="15" spans="1:17" ht="18" customHeight="1">
      <c r="A15" s="190">
        <v>7</v>
      </c>
      <c r="B15" s="478" t="s">
        <v>404</v>
      </c>
      <c r="C15" s="483">
        <v>5128434</v>
      </c>
      <c r="D15" s="196" t="s">
        <v>12</v>
      </c>
      <c r="E15" s="310" t="s">
        <v>354</v>
      </c>
      <c r="F15" s="492">
        <v>800</v>
      </c>
      <c r="G15" s="439">
        <v>983109</v>
      </c>
      <c r="H15" s="440">
        <v>983109</v>
      </c>
      <c r="I15" s="622">
        <f t="shared" si="0"/>
        <v>0</v>
      </c>
      <c r="J15" s="622">
        <f t="shared" si="1"/>
        <v>0</v>
      </c>
      <c r="K15" s="622">
        <f t="shared" si="2"/>
        <v>0</v>
      </c>
      <c r="L15" s="439">
        <v>991322</v>
      </c>
      <c r="M15" s="440">
        <v>991783</v>
      </c>
      <c r="N15" s="611">
        <f t="shared" si="3"/>
        <v>-461</v>
      </c>
      <c r="O15" s="611">
        <f t="shared" si="4"/>
        <v>-368800</v>
      </c>
      <c r="P15" s="611">
        <f t="shared" si="5"/>
        <v>-0.3688</v>
      </c>
      <c r="Q15" s="180"/>
    </row>
    <row r="16" spans="1:17" ht="18" customHeight="1">
      <c r="A16" s="190">
        <v>8</v>
      </c>
      <c r="B16" s="478" t="s">
        <v>403</v>
      </c>
      <c r="C16" s="483">
        <v>5128430</v>
      </c>
      <c r="D16" s="196" t="s">
        <v>12</v>
      </c>
      <c r="E16" s="310" t="s">
        <v>354</v>
      </c>
      <c r="F16" s="492">
        <v>800</v>
      </c>
      <c r="G16" s="439">
        <v>987571</v>
      </c>
      <c r="H16" s="440">
        <v>987571</v>
      </c>
      <c r="I16" s="622">
        <f>G16-H16</f>
        <v>0</v>
      </c>
      <c r="J16" s="622">
        <f t="shared" si="1"/>
        <v>0</v>
      </c>
      <c r="K16" s="622">
        <f t="shared" si="2"/>
        <v>0</v>
      </c>
      <c r="L16" s="439">
        <v>989549</v>
      </c>
      <c r="M16" s="440">
        <v>991003</v>
      </c>
      <c r="N16" s="611">
        <f>L16-M16</f>
        <v>-1454</v>
      </c>
      <c r="O16" s="611">
        <f t="shared" si="4"/>
        <v>-1163200</v>
      </c>
      <c r="P16" s="611">
        <f t="shared" si="5"/>
        <v>-1.1632</v>
      </c>
      <c r="Q16" s="180"/>
    </row>
    <row r="17" spans="1:17" ht="18" customHeight="1">
      <c r="A17" s="190">
        <v>9</v>
      </c>
      <c r="B17" s="478" t="s">
        <v>396</v>
      </c>
      <c r="C17" s="483">
        <v>5128445</v>
      </c>
      <c r="D17" s="196" t="s">
        <v>12</v>
      </c>
      <c r="E17" s="310" t="s">
        <v>354</v>
      </c>
      <c r="F17" s="492">
        <v>800</v>
      </c>
      <c r="G17" s="439">
        <v>993777</v>
      </c>
      <c r="H17" s="440">
        <v>993777</v>
      </c>
      <c r="I17" s="622">
        <f>G17-H17</f>
        <v>0</v>
      </c>
      <c r="J17" s="622">
        <f t="shared" si="1"/>
        <v>0</v>
      </c>
      <c r="K17" s="622">
        <f t="shared" si="2"/>
        <v>0</v>
      </c>
      <c r="L17" s="439">
        <v>995481</v>
      </c>
      <c r="M17" s="440">
        <v>996358</v>
      </c>
      <c r="N17" s="611">
        <f>L17-M17</f>
        <v>-877</v>
      </c>
      <c r="O17" s="611">
        <f t="shared" si="4"/>
        <v>-701600</v>
      </c>
      <c r="P17" s="611">
        <f t="shared" si="5"/>
        <v>-0.7016</v>
      </c>
      <c r="Q17" s="576"/>
    </row>
    <row r="18" spans="1:17" ht="18" customHeight="1">
      <c r="A18" s="190"/>
      <c r="B18" s="198" t="s">
        <v>387</v>
      </c>
      <c r="C18" s="192"/>
      <c r="D18" s="196"/>
      <c r="E18" s="310"/>
      <c r="F18" s="197"/>
      <c r="G18" s="129"/>
      <c r="H18" s="527"/>
      <c r="I18" s="623"/>
      <c r="J18" s="623"/>
      <c r="K18" s="623"/>
      <c r="L18" s="530"/>
      <c r="M18" s="79"/>
      <c r="N18" s="611"/>
      <c r="O18" s="611"/>
      <c r="P18" s="611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354</v>
      </c>
      <c r="F19" s="197">
        <v>100</v>
      </c>
      <c r="G19" s="439">
        <v>999009</v>
      </c>
      <c r="H19" s="440">
        <v>999009</v>
      </c>
      <c r="I19" s="623">
        <f aca="true" t="shared" si="6" ref="I19:I26">G19-H19</f>
        <v>0</v>
      </c>
      <c r="J19" s="623">
        <f t="shared" si="1"/>
        <v>0</v>
      </c>
      <c r="K19" s="623">
        <f t="shared" si="2"/>
        <v>0</v>
      </c>
      <c r="L19" s="439">
        <v>382105</v>
      </c>
      <c r="M19" s="440">
        <v>378572</v>
      </c>
      <c r="N19" s="611">
        <f aca="true" t="shared" si="7" ref="N19:N26">L19-M19</f>
        <v>3533</v>
      </c>
      <c r="O19" s="611">
        <f t="shared" si="4"/>
        <v>353300</v>
      </c>
      <c r="P19" s="611">
        <f t="shared" si="5"/>
        <v>0.3533</v>
      </c>
      <c r="Q19" s="180"/>
    </row>
    <row r="20" spans="1:17" ht="18" customHeight="1">
      <c r="A20" s="190">
        <v>11</v>
      </c>
      <c r="B20" s="191" t="s">
        <v>205</v>
      </c>
      <c r="C20" s="192">
        <v>4865125</v>
      </c>
      <c r="D20" s="196" t="s">
        <v>12</v>
      </c>
      <c r="E20" s="310" t="s">
        <v>354</v>
      </c>
      <c r="F20" s="197">
        <v>100</v>
      </c>
      <c r="G20" s="439">
        <v>6605</v>
      </c>
      <c r="H20" s="440">
        <v>6605</v>
      </c>
      <c r="I20" s="623">
        <f t="shared" si="6"/>
        <v>0</v>
      </c>
      <c r="J20" s="623">
        <f t="shared" si="1"/>
        <v>0</v>
      </c>
      <c r="K20" s="623">
        <f t="shared" si="2"/>
        <v>0</v>
      </c>
      <c r="L20" s="439">
        <v>470995</v>
      </c>
      <c r="M20" s="440">
        <v>470995</v>
      </c>
      <c r="N20" s="611">
        <f t="shared" si="7"/>
        <v>0</v>
      </c>
      <c r="O20" s="611">
        <f t="shared" si="4"/>
        <v>0</v>
      </c>
      <c r="P20" s="611">
        <f t="shared" si="5"/>
        <v>0</v>
      </c>
      <c r="Q20" s="180"/>
    </row>
    <row r="21" spans="1:17" ht="18" customHeight="1">
      <c r="A21" s="190">
        <v>12</v>
      </c>
      <c r="B21" s="194" t="s">
        <v>206</v>
      </c>
      <c r="C21" s="192">
        <v>4865126</v>
      </c>
      <c r="D21" s="196" t="s">
        <v>12</v>
      </c>
      <c r="E21" s="310" t="s">
        <v>354</v>
      </c>
      <c r="F21" s="197">
        <v>100</v>
      </c>
      <c r="G21" s="439">
        <v>12880</v>
      </c>
      <c r="H21" s="440">
        <v>12880</v>
      </c>
      <c r="I21" s="623">
        <f t="shared" si="6"/>
        <v>0</v>
      </c>
      <c r="J21" s="623">
        <f t="shared" si="1"/>
        <v>0</v>
      </c>
      <c r="K21" s="623">
        <f t="shared" si="2"/>
        <v>0</v>
      </c>
      <c r="L21" s="439">
        <v>365430</v>
      </c>
      <c r="M21" s="440">
        <v>361824</v>
      </c>
      <c r="N21" s="611">
        <f t="shared" si="7"/>
        <v>3606</v>
      </c>
      <c r="O21" s="611">
        <f t="shared" si="4"/>
        <v>360600</v>
      </c>
      <c r="P21" s="611">
        <f t="shared" si="5"/>
        <v>0.3606</v>
      </c>
      <c r="Q21" s="180"/>
    </row>
    <row r="22" spans="1:17" ht="18" customHeight="1">
      <c r="A22" s="190">
        <v>13</v>
      </c>
      <c r="B22" s="191" t="s">
        <v>207</v>
      </c>
      <c r="C22" s="192">
        <v>4865127</v>
      </c>
      <c r="D22" s="196" t="s">
        <v>12</v>
      </c>
      <c r="E22" s="310" t="s">
        <v>354</v>
      </c>
      <c r="F22" s="197">
        <v>100</v>
      </c>
      <c r="G22" s="439">
        <v>5279</v>
      </c>
      <c r="H22" s="440">
        <v>5279</v>
      </c>
      <c r="I22" s="623">
        <f t="shared" si="6"/>
        <v>0</v>
      </c>
      <c r="J22" s="623">
        <f t="shared" si="1"/>
        <v>0</v>
      </c>
      <c r="K22" s="623">
        <f t="shared" si="2"/>
        <v>0</v>
      </c>
      <c r="L22" s="439">
        <v>364168</v>
      </c>
      <c r="M22" s="440">
        <v>361054</v>
      </c>
      <c r="N22" s="611">
        <f t="shared" si="7"/>
        <v>3114</v>
      </c>
      <c r="O22" s="611">
        <f t="shared" si="4"/>
        <v>311400</v>
      </c>
      <c r="P22" s="611">
        <f t="shared" si="5"/>
        <v>0.3114</v>
      </c>
      <c r="Q22" s="180"/>
    </row>
    <row r="23" spans="1:17" ht="18" customHeight="1">
      <c r="A23" s="190">
        <v>14</v>
      </c>
      <c r="B23" s="191" t="s">
        <v>208</v>
      </c>
      <c r="C23" s="192">
        <v>4865128</v>
      </c>
      <c r="D23" s="196" t="s">
        <v>12</v>
      </c>
      <c r="E23" s="310" t="s">
        <v>354</v>
      </c>
      <c r="F23" s="197">
        <v>100</v>
      </c>
      <c r="G23" s="439">
        <v>997660</v>
      </c>
      <c r="H23" s="440">
        <v>997660</v>
      </c>
      <c r="I23" s="623">
        <f t="shared" si="6"/>
        <v>0</v>
      </c>
      <c r="J23" s="623">
        <f t="shared" si="1"/>
        <v>0</v>
      </c>
      <c r="K23" s="623">
        <f t="shared" si="2"/>
        <v>0</v>
      </c>
      <c r="L23" s="439">
        <v>306882</v>
      </c>
      <c r="M23" s="440">
        <v>304844</v>
      </c>
      <c r="N23" s="611">
        <f t="shared" si="7"/>
        <v>2038</v>
      </c>
      <c r="O23" s="611">
        <f t="shared" si="4"/>
        <v>203800</v>
      </c>
      <c r="P23" s="611">
        <f t="shared" si="5"/>
        <v>0.2038</v>
      </c>
      <c r="Q23" s="180"/>
    </row>
    <row r="24" spans="1:17" ht="18" customHeight="1">
      <c r="A24" s="190">
        <v>15</v>
      </c>
      <c r="B24" s="191" t="s">
        <v>209</v>
      </c>
      <c r="C24" s="192">
        <v>4865129</v>
      </c>
      <c r="D24" s="193" t="s">
        <v>12</v>
      </c>
      <c r="E24" s="310" t="s">
        <v>354</v>
      </c>
      <c r="F24" s="197">
        <v>100</v>
      </c>
      <c r="G24" s="439">
        <v>13</v>
      </c>
      <c r="H24" s="440">
        <v>13</v>
      </c>
      <c r="I24" s="623">
        <f t="shared" si="6"/>
        <v>0</v>
      </c>
      <c r="J24" s="623">
        <f t="shared" si="1"/>
        <v>0</v>
      </c>
      <c r="K24" s="623">
        <f t="shared" si="2"/>
        <v>0</v>
      </c>
      <c r="L24" s="439">
        <v>189888</v>
      </c>
      <c r="M24" s="440">
        <v>189390</v>
      </c>
      <c r="N24" s="611">
        <f t="shared" si="7"/>
        <v>498</v>
      </c>
      <c r="O24" s="611">
        <f t="shared" si="4"/>
        <v>49800</v>
      </c>
      <c r="P24" s="611">
        <f t="shared" si="5"/>
        <v>0.0498</v>
      </c>
      <c r="Q24" s="180"/>
    </row>
    <row r="25" spans="1:17" ht="18" customHeight="1">
      <c r="A25" s="190">
        <v>16</v>
      </c>
      <c r="B25" s="191" t="s">
        <v>210</v>
      </c>
      <c r="C25" s="192">
        <v>4865130</v>
      </c>
      <c r="D25" s="196" t="s">
        <v>12</v>
      </c>
      <c r="E25" s="310" t="s">
        <v>354</v>
      </c>
      <c r="F25" s="197">
        <v>100</v>
      </c>
      <c r="G25" s="439">
        <v>13432</v>
      </c>
      <c r="H25" s="440">
        <v>13432</v>
      </c>
      <c r="I25" s="623">
        <f t="shared" si="6"/>
        <v>0</v>
      </c>
      <c r="J25" s="623">
        <f t="shared" si="1"/>
        <v>0</v>
      </c>
      <c r="K25" s="623">
        <f t="shared" si="2"/>
        <v>0</v>
      </c>
      <c r="L25" s="439">
        <v>259656</v>
      </c>
      <c r="M25" s="440">
        <v>259759</v>
      </c>
      <c r="N25" s="611">
        <f t="shared" si="7"/>
        <v>-103</v>
      </c>
      <c r="O25" s="611">
        <f t="shared" si="4"/>
        <v>-10300</v>
      </c>
      <c r="P25" s="611">
        <f t="shared" si="5"/>
        <v>-0.0103</v>
      </c>
      <c r="Q25" s="180"/>
    </row>
    <row r="26" spans="1:17" ht="18" customHeight="1">
      <c r="A26" s="190">
        <v>17</v>
      </c>
      <c r="B26" s="191" t="s">
        <v>211</v>
      </c>
      <c r="C26" s="192">
        <v>4865132</v>
      </c>
      <c r="D26" s="196" t="s">
        <v>12</v>
      </c>
      <c r="E26" s="310" t="s">
        <v>354</v>
      </c>
      <c r="F26" s="197">
        <v>100</v>
      </c>
      <c r="G26" s="442">
        <v>51073</v>
      </c>
      <c r="H26" s="443">
        <v>51073</v>
      </c>
      <c r="I26" s="623">
        <f t="shared" si="6"/>
        <v>0</v>
      </c>
      <c r="J26" s="623">
        <f t="shared" si="1"/>
        <v>0</v>
      </c>
      <c r="K26" s="623">
        <f t="shared" si="2"/>
        <v>0</v>
      </c>
      <c r="L26" s="442">
        <v>705628</v>
      </c>
      <c r="M26" s="443">
        <v>704427</v>
      </c>
      <c r="N26" s="617">
        <f t="shared" si="7"/>
        <v>1201</v>
      </c>
      <c r="O26" s="617">
        <f t="shared" si="4"/>
        <v>120100</v>
      </c>
      <c r="P26" s="617">
        <f t="shared" si="5"/>
        <v>0.1201</v>
      </c>
      <c r="Q26" s="576"/>
    </row>
    <row r="27" spans="1:17" ht="18" customHeight="1">
      <c r="A27" s="190"/>
      <c r="B27" s="199" t="s">
        <v>212</v>
      </c>
      <c r="C27" s="192"/>
      <c r="D27" s="196"/>
      <c r="E27" s="310"/>
      <c r="F27" s="197"/>
      <c r="G27" s="129"/>
      <c r="H27" s="527"/>
      <c r="I27" s="623"/>
      <c r="J27" s="623"/>
      <c r="K27" s="623"/>
      <c r="L27" s="530"/>
      <c r="M27" s="79"/>
      <c r="N27" s="611"/>
      <c r="O27" s="611"/>
      <c r="P27" s="611"/>
      <c r="Q27" s="180"/>
    </row>
    <row r="28" spans="1:17" ht="18" customHeight="1">
      <c r="A28" s="190">
        <v>18</v>
      </c>
      <c r="B28" s="191" t="s">
        <v>213</v>
      </c>
      <c r="C28" s="192">
        <v>4865037</v>
      </c>
      <c r="D28" s="196" t="s">
        <v>12</v>
      </c>
      <c r="E28" s="310" t="s">
        <v>354</v>
      </c>
      <c r="F28" s="197">
        <v>1100</v>
      </c>
      <c r="G28" s="439">
        <v>0</v>
      </c>
      <c r="H28" s="440">
        <v>0</v>
      </c>
      <c r="I28" s="623">
        <f>G28-H28</f>
        <v>0</v>
      </c>
      <c r="J28" s="623">
        <f t="shared" si="1"/>
        <v>0</v>
      </c>
      <c r="K28" s="623">
        <f t="shared" si="2"/>
        <v>0</v>
      </c>
      <c r="L28" s="439">
        <v>86727</v>
      </c>
      <c r="M28" s="440">
        <v>84057</v>
      </c>
      <c r="N28" s="611">
        <f>L28-M28</f>
        <v>2670</v>
      </c>
      <c r="O28" s="611">
        <f t="shared" si="4"/>
        <v>2937000</v>
      </c>
      <c r="P28" s="611">
        <f t="shared" si="5"/>
        <v>2.937</v>
      </c>
      <c r="Q28" s="180"/>
    </row>
    <row r="29" spans="1:17" ht="18" customHeight="1">
      <c r="A29" s="190">
        <v>19</v>
      </c>
      <c r="B29" s="191" t="s">
        <v>214</v>
      </c>
      <c r="C29" s="192">
        <v>4865038</v>
      </c>
      <c r="D29" s="196" t="s">
        <v>12</v>
      </c>
      <c r="E29" s="310" t="s">
        <v>354</v>
      </c>
      <c r="F29" s="197">
        <v>1000</v>
      </c>
      <c r="G29" s="439">
        <v>2428</v>
      </c>
      <c r="H29" s="440">
        <v>2323</v>
      </c>
      <c r="I29" s="623">
        <f>G29-H29</f>
        <v>105</v>
      </c>
      <c r="J29" s="623">
        <f t="shared" si="1"/>
        <v>105000</v>
      </c>
      <c r="K29" s="623">
        <f t="shared" si="2"/>
        <v>0.105</v>
      </c>
      <c r="L29" s="439">
        <v>39658</v>
      </c>
      <c r="M29" s="440">
        <v>39501</v>
      </c>
      <c r="N29" s="611">
        <f>L29-M29</f>
        <v>157</v>
      </c>
      <c r="O29" s="611">
        <f t="shared" si="4"/>
        <v>157000</v>
      </c>
      <c r="P29" s="611">
        <f t="shared" si="5"/>
        <v>0.157</v>
      </c>
      <c r="Q29" s="180"/>
    </row>
    <row r="30" spans="1:17" ht="18" customHeight="1">
      <c r="A30" s="190">
        <v>20</v>
      </c>
      <c r="B30" s="191" t="s">
        <v>215</v>
      </c>
      <c r="C30" s="192">
        <v>4865039</v>
      </c>
      <c r="D30" s="196" t="s">
        <v>12</v>
      </c>
      <c r="E30" s="310" t="s">
        <v>354</v>
      </c>
      <c r="F30" s="197">
        <v>1100</v>
      </c>
      <c r="G30" s="439">
        <v>0</v>
      </c>
      <c r="H30" s="440">
        <v>0</v>
      </c>
      <c r="I30" s="623">
        <f>G30-H30</f>
        <v>0</v>
      </c>
      <c r="J30" s="623">
        <f t="shared" si="1"/>
        <v>0</v>
      </c>
      <c r="K30" s="623">
        <f t="shared" si="2"/>
        <v>0</v>
      </c>
      <c r="L30" s="439">
        <v>149617</v>
      </c>
      <c r="M30" s="440">
        <v>150102</v>
      </c>
      <c r="N30" s="611">
        <f>L30-M30</f>
        <v>-485</v>
      </c>
      <c r="O30" s="611">
        <f t="shared" si="4"/>
        <v>-533500</v>
      </c>
      <c r="P30" s="611">
        <f t="shared" si="5"/>
        <v>-0.5335</v>
      </c>
      <c r="Q30" s="180"/>
    </row>
    <row r="31" spans="1:17" ht="18" customHeight="1">
      <c r="A31" s="190">
        <v>21</v>
      </c>
      <c r="B31" s="194" t="s">
        <v>216</v>
      </c>
      <c r="C31" s="192">
        <v>4865040</v>
      </c>
      <c r="D31" s="196" t="s">
        <v>12</v>
      </c>
      <c r="E31" s="310" t="s">
        <v>354</v>
      </c>
      <c r="F31" s="197">
        <v>1000</v>
      </c>
      <c r="G31" s="439">
        <v>6592</v>
      </c>
      <c r="H31" s="440">
        <v>6621</v>
      </c>
      <c r="I31" s="623">
        <f>G31-H31</f>
        <v>-29</v>
      </c>
      <c r="J31" s="623">
        <f t="shared" si="1"/>
        <v>-29000</v>
      </c>
      <c r="K31" s="623">
        <f t="shared" si="2"/>
        <v>-0.029</v>
      </c>
      <c r="L31" s="439">
        <v>53995</v>
      </c>
      <c r="M31" s="440">
        <v>53930</v>
      </c>
      <c r="N31" s="611">
        <f>L31-M31</f>
        <v>65</v>
      </c>
      <c r="O31" s="611">
        <f t="shared" si="4"/>
        <v>65000</v>
      </c>
      <c r="P31" s="611">
        <f t="shared" si="5"/>
        <v>0.065</v>
      </c>
      <c r="Q31" s="180"/>
    </row>
    <row r="32" spans="1:17" ht="18" customHeight="1">
      <c r="A32" s="190"/>
      <c r="B32" s="199"/>
      <c r="C32" s="192"/>
      <c r="D32" s="196"/>
      <c r="E32" s="310"/>
      <c r="F32" s="197"/>
      <c r="G32" s="129"/>
      <c r="H32" s="79"/>
      <c r="I32" s="622"/>
      <c r="J32" s="622"/>
      <c r="K32" s="624">
        <f>SUM(K28:K31)</f>
        <v>0.076</v>
      </c>
      <c r="L32" s="218"/>
      <c r="M32" s="79"/>
      <c r="N32" s="611"/>
      <c r="O32" s="611"/>
      <c r="P32" s="675">
        <f>SUM(P28:P31)</f>
        <v>2.6254999999999997</v>
      </c>
      <c r="Q32" s="180"/>
    </row>
    <row r="33" spans="1:17" ht="18" customHeight="1">
      <c r="A33" s="190"/>
      <c r="B33" s="198" t="s">
        <v>121</v>
      </c>
      <c r="C33" s="192"/>
      <c r="D33" s="193"/>
      <c r="E33" s="310"/>
      <c r="F33" s="197"/>
      <c r="G33" s="129"/>
      <c r="H33" s="79"/>
      <c r="I33" s="622"/>
      <c r="J33" s="622"/>
      <c r="K33" s="622"/>
      <c r="L33" s="218"/>
      <c r="M33" s="79"/>
      <c r="N33" s="611"/>
      <c r="O33" s="611"/>
      <c r="P33" s="611"/>
      <c r="Q33" s="180"/>
    </row>
    <row r="34" spans="1:17" ht="18" customHeight="1">
      <c r="A34" s="190">
        <v>22</v>
      </c>
      <c r="B34" s="726" t="s">
        <v>409</v>
      </c>
      <c r="C34" s="192">
        <v>4864845</v>
      </c>
      <c r="D34" s="191" t="s">
        <v>12</v>
      </c>
      <c r="E34" s="191" t="s">
        <v>354</v>
      </c>
      <c r="F34" s="197">
        <v>1000</v>
      </c>
      <c r="G34" s="442">
        <v>1890</v>
      </c>
      <c r="H34" s="443">
        <v>1836</v>
      </c>
      <c r="I34" s="623">
        <f>G34-H34</f>
        <v>54</v>
      </c>
      <c r="J34" s="623">
        <f t="shared" si="1"/>
        <v>54000</v>
      </c>
      <c r="K34" s="623">
        <f t="shared" si="2"/>
        <v>0.054</v>
      </c>
      <c r="L34" s="442">
        <v>73742</v>
      </c>
      <c r="M34" s="443">
        <v>73682</v>
      </c>
      <c r="N34" s="617">
        <f>L34-M34</f>
        <v>60</v>
      </c>
      <c r="O34" s="617">
        <f t="shared" si="4"/>
        <v>60000</v>
      </c>
      <c r="P34" s="617">
        <f t="shared" si="5"/>
        <v>0.06</v>
      </c>
      <c r="Q34" s="725"/>
    </row>
    <row r="35" spans="1:17" ht="18">
      <c r="A35" s="190">
        <v>23</v>
      </c>
      <c r="B35" s="191" t="s">
        <v>188</v>
      </c>
      <c r="C35" s="192">
        <v>4864862</v>
      </c>
      <c r="D35" s="196" t="s">
        <v>12</v>
      </c>
      <c r="E35" s="310" t="s">
        <v>354</v>
      </c>
      <c r="F35" s="197">
        <v>1000</v>
      </c>
      <c r="G35" s="442">
        <v>11648</v>
      </c>
      <c r="H35" s="443">
        <v>10798</v>
      </c>
      <c r="I35" s="623">
        <f>G35-H35</f>
        <v>850</v>
      </c>
      <c r="J35" s="623">
        <f t="shared" si="1"/>
        <v>850000</v>
      </c>
      <c r="K35" s="623">
        <f t="shared" si="2"/>
        <v>0.85</v>
      </c>
      <c r="L35" s="442">
        <v>170</v>
      </c>
      <c r="M35" s="443">
        <v>160</v>
      </c>
      <c r="N35" s="617">
        <f>L35-M35</f>
        <v>10</v>
      </c>
      <c r="O35" s="617">
        <f t="shared" si="4"/>
        <v>10000</v>
      </c>
      <c r="P35" s="617">
        <f t="shared" si="5"/>
        <v>0.01</v>
      </c>
      <c r="Q35" s="694"/>
    </row>
    <row r="36" spans="1:17" ht="18" customHeight="1">
      <c r="A36" s="190">
        <v>24</v>
      </c>
      <c r="B36" s="194" t="s">
        <v>189</v>
      </c>
      <c r="C36" s="192">
        <v>4865142</v>
      </c>
      <c r="D36" s="196" t="s">
        <v>12</v>
      </c>
      <c r="E36" s="310" t="s">
        <v>354</v>
      </c>
      <c r="F36" s="197">
        <v>500</v>
      </c>
      <c r="G36" s="439">
        <v>902714</v>
      </c>
      <c r="H36" s="440">
        <v>902005</v>
      </c>
      <c r="I36" s="622">
        <f>G36-H36</f>
        <v>709</v>
      </c>
      <c r="J36" s="622">
        <f t="shared" si="1"/>
        <v>354500</v>
      </c>
      <c r="K36" s="622">
        <f t="shared" si="2"/>
        <v>0.3545</v>
      </c>
      <c r="L36" s="439">
        <v>54657</v>
      </c>
      <c r="M36" s="440">
        <v>54637</v>
      </c>
      <c r="N36" s="611">
        <f>L36-M36</f>
        <v>20</v>
      </c>
      <c r="O36" s="611">
        <f t="shared" si="4"/>
        <v>10000</v>
      </c>
      <c r="P36" s="611">
        <f t="shared" si="5"/>
        <v>0.01</v>
      </c>
      <c r="Q36" s="694"/>
    </row>
    <row r="37" spans="1:17" s="728" customFormat="1" ht="18" customHeight="1">
      <c r="A37" s="190">
        <v>25</v>
      </c>
      <c r="B37" s="194" t="s">
        <v>417</v>
      </c>
      <c r="C37" s="192">
        <v>5128435</v>
      </c>
      <c r="D37" s="196" t="s">
        <v>12</v>
      </c>
      <c r="E37" s="310" t="s">
        <v>354</v>
      </c>
      <c r="F37" s="197">
        <v>400</v>
      </c>
      <c r="G37" s="442">
        <v>15220</v>
      </c>
      <c r="H37" s="443">
        <v>15366</v>
      </c>
      <c r="I37" s="623">
        <f>G37-H37</f>
        <v>-146</v>
      </c>
      <c r="J37" s="623">
        <f>$F37*I37</f>
        <v>-58400</v>
      </c>
      <c r="K37" s="623">
        <f>J37/1000000</f>
        <v>-0.0584</v>
      </c>
      <c r="L37" s="442">
        <v>3151</v>
      </c>
      <c r="M37" s="443">
        <v>3270</v>
      </c>
      <c r="N37" s="617">
        <f>L37-M37</f>
        <v>-119</v>
      </c>
      <c r="O37" s="617">
        <f>$F37*N37</f>
        <v>-47600</v>
      </c>
      <c r="P37" s="617">
        <f>O37/1000000</f>
        <v>-0.0476</v>
      </c>
      <c r="Q37" s="732"/>
    </row>
    <row r="38" spans="1:17" ht="18" customHeight="1">
      <c r="A38" s="190"/>
      <c r="B38" s="199" t="s">
        <v>193</v>
      </c>
      <c r="C38" s="192"/>
      <c r="D38" s="196"/>
      <c r="E38" s="310"/>
      <c r="F38" s="197"/>
      <c r="G38" s="129"/>
      <c r="H38" s="79"/>
      <c r="I38" s="622"/>
      <c r="J38" s="622"/>
      <c r="K38" s="622"/>
      <c r="L38" s="218"/>
      <c r="M38" s="79"/>
      <c r="N38" s="611"/>
      <c r="O38" s="611"/>
      <c r="P38" s="611"/>
      <c r="Q38" s="690"/>
    </row>
    <row r="39" spans="1:17" ht="17.25" customHeight="1">
      <c r="A39" s="190">
        <v>25</v>
      </c>
      <c r="B39" s="191" t="s">
        <v>408</v>
      </c>
      <c r="C39" s="192">
        <v>4864892</v>
      </c>
      <c r="D39" s="196" t="s">
        <v>12</v>
      </c>
      <c r="E39" s="310" t="s">
        <v>354</v>
      </c>
      <c r="F39" s="197">
        <v>-500</v>
      </c>
      <c r="G39" s="442">
        <v>183</v>
      </c>
      <c r="H39" s="443">
        <v>187</v>
      </c>
      <c r="I39" s="623">
        <f>G39-H39</f>
        <v>-4</v>
      </c>
      <c r="J39" s="623">
        <f t="shared" si="1"/>
        <v>2000</v>
      </c>
      <c r="K39" s="623">
        <f t="shared" si="2"/>
        <v>0.002</v>
      </c>
      <c r="L39" s="442">
        <v>17120</v>
      </c>
      <c r="M39" s="443">
        <v>17206</v>
      </c>
      <c r="N39" s="617">
        <f>L39-M39</f>
        <v>-86</v>
      </c>
      <c r="O39" s="617">
        <f t="shared" si="4"/>
        <v>43000</v>
      </c>
      <c r="P39" s="617">
        <f t="shared" si="5"/>
        <v>0.043</v>
      </c>
      <c r="Q39" s="690"/>
    </row>
    <row r="40" spans="1:17" ht="17.25" customHeight="1">
      <c r="A40" s="190">
        <v>26</v>
      </c>
      <c r="B40" s="191" t="s">
        <v>411</v>
      </c>
      <c r="C40" s="192">
        <v>4864826</v>
      </c>
      <c r="D40" s="196" t="s">
        <v>12</v>
      </c>
      <c r="E40" s="310" t="s">
        <v>354</v>
      </c>
      <c r="F40" s="195">
        <v>-83.3333333333333</v>
      </c>
      <c r="G40" s="442">
        <v>3106</v>
      </c>
      <c r="H40" s="443">
        <v>3106</v>
      </c>
      <c r="I40" s="623">
        <f>G40-H40</f>
        <v>0</v>
      </c>
      <c r="J40" s="623">
        <f t="shared" si="1"/>
        <v>0</v>
      </c>
      <c r="K40" s="623">
        <f t="shared" si="2"/>
        <v>0</v>
      </c>
      <c r="L40" s="442">
        <v>978921</v>
      </c>
      <c r="M40" s="443">
        <v>978967</v>
      </c>
      <c r="N40" s="617">
        <f>L40-M40</f>
        <v>-46</v>
      </c>
      <c r="O40" s="617">
        <f t="shared" si="4"/>
        <v>3833.3333333333317</v>
      </c>
      <c r="P40" s="617">
        <f t="shared" si="5"/>
        <v>0.003833333333333332</v>
      </c>
      <c r="Q40" s="551"/>
    </row>
    <row r="41" spans="1:17" ht="17.25" customHeight="1">
      <c r="A41" s="190">
        <v>27</v>
      </c>
      <c r="B41" s="191" t="s">
        <v>121</v>
      </c>
      <c r="C41" s="192">
        <v>4864791</v>
      </c>
      <c r="D41" s="196" t="s">
        <v>12</v>
      </c>
      <c r="E41" s="310" t="s">
        <v>354</v>
      </c>
      <c r="F41" s="195">
        <v>-166.666666666667</v>
      </c>
      <c r="G41" s="442">
        <v>987618</v>
      </c>
      <c r="H41" s="443">
        <v>988458</v>
      </c>
      <c r="I41" s="623">
        <f>G41-H41</f>
        <v>-840</v>
      </c>
      <c r="J41" s="623">
        <f t="shared" si="1"/>
        <v>140000.0000000003</v>
      </c>
      <c r="K41" s="623">
        <f t="shared" si="2"/>
        <v>0.1400000000000003</v>
      </c>
      <c r="L41" s="442">
        <v>993182</v>
      </c>
      <c r="M41" s="443">
        <v>993182</v>
      </c>
      <c r="N41" s="617">
        <f>L41-M41</f>
        <v>0</v>
      </c>
      <c r="O41" s="617">
        <f t="shared" si="4"/>
        <v>0</v>
      </c>
      <c r="P41" s="617">
        <f t="shared" si="5"/>
        <v>0</v>
      </c>
      <c r="Q41" s="551"/>
    </row>
    <row r="42" spans="1:17" ht="16.5" customHeight="1" thickBot="1">
      <c r="A42" s="190"/>
      <c r="B42" s="717"/>
      <c r="C42" s="203"/>
      <c r="D42" s="205"/>
      <c r="E42" s="202"/>
      <c r="F42" s="718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5"/>
    </row>
    <row r="43" spans="1:17" ht="18" customHeight="1" thickTop="1">
      <c r="A43" s="189"/>
      <c r="B43" s="191"/>
      <c r="C43" s="192"/>
      <c r="D43" s="193"/>
      <c r="E43" s="310"/>
      <c r="F43" s="192"/>
      <c r="G43" s="192"/>
      <c r="H43" s="79"/>
      <c r="I43" s="79"/>
      <c r="J43" s="79"/>
      <c r="K43" s="79"/>
      <c r="L43" s="529"/>
      <c r="M43" s="79"/>
      <c r="N43" s="79"/>
      <c r="O43" s="79"/>
      <c r="P43" s="79"/>
      <c r="Q43" s="25"/>
    </row>
    <row r="44" spans="1:17" ht="21" customHeight="1" thickBot="1">
      <c r="A44" s="214"/>
      <c r="B44" s="535"/>
      <c r="C44" s="203"/>
      <c r="D44" s="205"/>
      <c r="E44" s="202"/>
      <c r="F44" s="203"/>
      <c r="G44" s="203"/>
      <c r="H44" s="89"/>
      <c r="I44" s="89"/>
      <c r="J44" s="89"/>
      <c r="K44" s="89"/>
      <c r="L44" s="89"/>
      <c r="M44" s="89"/>
      <c r="N44" s="89"/>
      <c r="O44" s="89"/>
      <c r="P44" s="89"/>
      <c r="Q44" s="217" t="str">
        <f>NDPL!Q1</f>
        <v>AUGUST-2014</v>
      </c>
    </row>
    <row r="45" spans="1:17" ht="21.75" customHeight="1" thickTop="1">
      <c r="A45" s="187"/>
      <c r="B45" s="539" t="s">
        <v>356</v>
      </c>
      <c r="C45" s="192"/>
      <c r="D45" s="193"/>
      <c r="E45" s="310"/>
      <c r="F45" s="192"/>
      <c r="G45" s="540"/>
      <c r="H45" s="79"/>
      <c r="I45" s="79"/>
      <c r="J45" s="79"/>
      <c r="K45" s="79"/>
      <c r="L45" s="540"/>
      <c r="M45" s="79"/>
      <c r="N45" s="79"/>
      <c r="O45" s="79"/>
      <c r="P45" s="541"/>
      <c r="Q45" s="542"/>
    </row>
    <row r="46" spans="1:17" ht="21" customHeight="1">
      <c r="A46" s="190"/>
      <c r="B46" s="706" t="s">
        <v>401</v>
      </c>
      <c r="C46" s="192"/>
      <c r="D46" s="193"/>
      <c r="E46" s="310"/>
      <c r="F46" s="192"/>
      <c r="G46" s="129"/>
      <c r="H46" s="79"/>
      <c r="I46" s="79"/>
      <c r="J46" s="79"/>
      <c r="K46" s="79"/>
      <c r="L46" s="129"/>
      <c r="M46" s="79"/>
      <c r="N46" s="79"/>
      <c r="O46" s="79"/>
      <c r="P46" s="79"/>
      <c r="Q46" s="707"/>
    </row>
    <row r="47" spans="1:17" ht="18">
      <c r="A47" s="190">
        <v>26</v>
      </c>
      <c r="B47" s="191" t="s">
        <v>402</v>
      </c>
      <c r="C47" s="192">
        <v>5128418</v>
      </c>
      <c r="D47" s="196" t="s">
        <v>12</v>
      </c>
      <c r="E47" s="310" t="s">
        <v>354</v>
      </c>
      <c r="F47" s="192">
        <v>-1000</v>
      </c>
      <c r="G47" s="439">
        <v>982808</v>
      </c>
      <c r="H47" s="440">
        <v>982834</v>
      </c>
      <c r="I47" s="611">
        <f>G47-H47</f>
        <v>-26</v>
      </c>
      <c r="J47" s="611">
        <f t="shared" si="1"/>
        <v>26000</v>
      </c>
      <c r="K47" s="611">
        <f t="shared" si="2"/>
        <v>0.026</v>
      </c>
      <c r="L47" s="439">
        <v>978985</v>
      </c>
      <c r="M47" s="440">
        <v>980443</v>
      </c>
      <c r="N47" s="611">
        <f>L47-M47</f>
        <v>-1458</v>
      </c>
      <c r="O47" s="611">
        <f t="shared" si="4"/>
        <v>1458000</v>
      </c>
      <c r="P47" s="611">
        <f t="shared" si="5"/>
        <v>1.458</v>
      </c>
      <c r="Q47" s="708"/>
    </row>
    <row r="48" spans="1:17" ht="18">
      <c r="A48" s="190">
        <v>27</v>
      </c>
      <c r="B48" s="191" t="s">
        <v>413</v>
      </c>
      <c r="C48" s="192">
        <v>5128421</v>
      </c>
      <c r="D48" s="196" t="s">
        <v>12</v>
      </c>
      <c r="E48" s="310" t="s">
        <v>354</v>
      </c>
      <c r="F48" s="192">
        <v>-1000</v>
      </c>
      <c r="G48" s="439">
        <v>23</v>
      </c>
      <c r="H48" s="440">
        <v>23</v>
      </c>
      <c r="I48" s="379">
        <f>G48-H48</f>
        <v>0</v>
      </c>
      <c r="J48" s="379">
        <f>$F48*I48</f>
        <v>0</v>
      </c>
      <c r="K48" s="379">
        <f>J48/1000000</f>
        <v>0</v>
      </c>
      <c r="L48" s="439">
        <v>44</v>
      </c>
      <c r="M48" s="440">
        <v>44</v>
      </c>
      <c r="N48" s="379">
        <f>L48-M48</f>
        <v>0</v>
      </c>
      <c r="O48" s="379">
        <f>$F48*N48</f>
        <v>0</v>
      </c>
      <c r="P48" s="379">
        <f>O48/1000000</f>
        <v>0</v>
      </c>
      <c r="Q48" s="708"/>
    </row>
    <row r="49" spans="1:17" ht="18">
      <c r="A49" s="190"/>
      <c r="B49" s="706" t="s">
        <v>405</v>
      </c>
      <c r="C49" s="192"/>
      <c r="D49" s="196"/>
      <c r="E49" s="310"/>
      <c r="F49" s="192"/>
      <c r="G49" s="439"/>
      <c r="H49" s="440"/>
      <c r="I49" s="611"/>
      <c r="J49" s="611"/>
      <c r="K49" s="611"/>
      <c r="L49" s="439"/>
      <c r="M49" s="440"/>
      <c r="N49" s="611"/>
      <c r="O49" s="611"/>
      <c r="P49" s="611"/>
      <c r="Q49" s="708"/>
    </row>
    <row r="50" spans="1:17" ht="18">
      <c r="A50" s="190">
        <v>28</v>
      </c>
      <c r="B50" s="191" t="s">
        <v>402</v>
      </c>
      <c r="C50" s="192">
        <v>5128422</v>
      </c>
      <c r="D50" s="196" t="s">
        <v>12</v>
      </c>
      <c r="E50" s="310" t="s">
        <v>354</v>
      </c>
      <c r="F50" s="192">
        <v>-1000</v>
      </c>
      <c r="G50" s="439">
        <v>980591</v>
      </c>
      <c r="H50" s="440">
        <v>980744</v>
      </c>
      <c r="I50" s="611">
        <f>G50-H50</f>
        <v>-153</v>
      </c>
      <c r="J50" s="611">
        <f t="shared" si="1"/>
        <v>153000</v>
      </c>
      <c r="K50" s="611">
        <f t="shared" si="2"/>
        <v>0.153</v>
      </c>
      <c r="L50" s="439">
        <v>984637</v>
      </c>
      <c r="M50" s="440">
        <v>985533</v>
      </c>
      <c r="N50" s="611">
        <f>L50-M50</f>
        <v>-896</v>
      </c>
      <c r="O50" s="611">
        <f t="shared" si="4"/>
        <v>896000</v>
      </c>
      <c r="P50" s="611">
        <f t="shared" si="5"/>
        <v>0.896</v>
      </c>
      <c r="Q50" s="708"/>
    </row>
    <row r="51" spans="1:17" ht="18">
      <c r="A51" s="190">
        <v>29</v>
      </c>
      <c r="B51" s="191" t="s">
        <v>413</v>
      </c>
      <c r="C51" s="192">
        <v>5128428</v>
      </c>
      <c r="D51" s="196" t="s">
        <v>12</v>
      </c>
      <c r="E51" s="310" t="s">
        <v>354</v>
      </c>
      <c r="F51" s="192">
        <v>-1000</v>
      </c>
      <c r="G51" s="439">
        <v>996169</v>
      </c>
      <c r="H51" s="440">
        <v>996332</v>
      </c>
      <c r="I51" s="611">
        <f>G51-H51</f>
        <v>-163</v>
      </c>
      <c r="J51" s="611">
        <f>$F51*I51</f>
        <v>163000</v>
      </c>
      <c r="K51" s="611">
        <f>J51/1000000</f>
        <v>0.163</v>
      </c>
      <c r="L51" s="439">
        <v>996449</v>
      </c>
      <c r="M51" s="440">
        <v>997350</v>
      </c>
      <c r="N51" s="611">
        <f>L51-M51</f>
        <v>-901</v>
      </c>
      <c r="O51" s="611">
        <f>$F51*N51</f>
        <v>901000</v>
      </c>
      <c r="P51" s="611">
        <f>O51/1000000</f>
        <v>0.901</v>
      </c>
      <c r="Q51" s="708"/>
    </row>
    <row r="52" spans="1:17" ht="18" customHeight="1">
      <c r="A52" s="190"/>
      <c r="B52" s="198" t="s">
        <v>194</v>
      </c>
      <c r="C52" s="192"/>
      <c r="D52" s="193"/>
      <c r="E52" s="310"/>
      <c r="F52" s="197"/>
      <c r="G52" s="129"/>
      <c r="H52" s="79"/>
      <c r="I52" s="79"/>
      <c r="J52" s="79"/>
      <c r="K52" s="79"/>
      <c r="L52" s="218"/>
      <c r="M52" s="79"/>
      <c r="N52" s="79"/>
      <c r="O52" s="79"/>
      <c r="P52" s="79"/>
      <c r="Q52" s="180"/>
    </row>
    <row r="53" spans="1:17" ht="25.5">
      <c r="A53" s="190">
        <v>30</v>
      </c>
      <c r="B53" s="200" t="s">
        <v>218</v>
      </c>
      <c r="C53" s="192">
        <v>4865133</v>
      </c>
      <c r="D53" s="196" t="s">
        <v>12</v>
      </c>
      <c r="E53" s="310" t="s">
        <v>354</v>
      </c>
      <c r="F53" s="197">
        <v>100</v>
      </c>
      <c r="G53" s="439">
        <v>304892</v>
      </c>
      <c r="H53" s="440">
        <v>303587</v>
      </c>
      <c r="I53" s="611">
        <f>G53-H53</f>
        <v>1305</v>
      </c>
      <c r="J53" s="611">
        <f t="shared" si="1"/>
        <v>130500</v>
      </c>
      <c r="K53" s="611">
        <f t="shared" si="2"/>
        <v>0.1305</v>
      </c>
      <c r="L53" s="439">
        <v>48557</v>
      </c>
      <c r="M53" s="440">
        <v>47699</v>
      </c>
      <c r="N53" s="611">
        <f>L53-M53</f>
        <v>858</v>
      </c>
      <c r="O53" s="611">
        <f t="shared" si="4"/>
        <v>85800</v>
      </c>
      <c r="P53" s="611">
        <f t="shared" si="5"/>
        <v>0.0858</v>
      </c>
      <c r="Q53" s="180"/>
    </row>
    <row r="54" spans="1:17" ht="18" customHeight="1">
      <c r="A54" s="190"/>
      <c r="B54" s="198" t="s">
        <v>196</v>
      </c>
      <c r="C54" s="192"/>
      <c r="D54" s="196"/>
      <c r="E54" s="310"/>
      <c r="F54" s="197"/>
      <c r="G54" s="129"/>
      <c r="H54" s="79"/>
      <c r="I54" s="611"/>
      <c r="J54" s="611"/>
      <c r="K54" s="611"/>
      <c r="L54" s="218"/>
      <c r="M54" s="79"/>
      <c r="N54" s="611"/>
      <c r="O54" s="611"/>
      <c r="P54" s="611"/>
      <c r="Q54" s="180"/>
    </row>
    <row r="55" spans="1:17" ht="18" customHeight="1">
      <c r="A55" s="190">
        <v>31</v>
      </c>
      <c r="B55" s="191" t="s">
        <v>183</v>
      </c>
      <c r="C55" s="192">
        <v>4865076</v>
      </c>
      <c r="D55" s="196" t="s">
        <v>12</v>
      </c>
      <c r="E55" s="310" t="s">
        <v>354</v>
      </c>
      <c r="F55" s="197">
        <v>100</v>
      </c>
      <c r="G55" s="439">
        <v>3892</v>
      </c>
      <c r="H55" s="440">
        <v>3892</v>
      </c>
      <c r="I55" s="611">
        <f>G55-H55</f>
        <v>0</v>
      </c>
      <c r="J55" s="611">
        <f t="shared" si="1"/>
        <v>0</v>
      </c>
      <c r="K55" s="611">
        <f t="shared" si="2"/>
        <v>0</v>
      </c>
      <c r="L55" s="439">
        <v>20032</v>
      </c>
      <c r="M55" s="440">
        <v>19390</v>
      </c>
      <c r="N55" s="611">
        <f>L55-M55</f>
        <v>642</v>
      </c>
      <c r="O55" s="611">
        <f t="shared" si="4"/>
        <v>64200</v>
      </c>
      <c r="P55" s="611">
        <f t="shared" si="5"/>
        <v>0.0642</v>
      </c>
      <c r="Q55" s="180"/>
    </row>
    <row r="56" spans="1:17" ht="18" customHeight="1">
      <c r="A56" s="190">
        <v>32</v>
      </c>
      <c r="B56" s="194" t="s">
        <v>197</v>
      </c>
      <c r="C56" s="192">
        <v>4865077</v>
      </c>
      <c r="D56" s="196" t="s">
        <v>12</v>
      </c>
      <c r="E56" s="310" t="s">
        <v>354</v>
      </c>
      <c r="F56" s="197">
        <v>100</v>
      </c>
      <c r="G56" s="129"/>
      <c r="H56" s="79"/>
      <c r="I56" s="611">
        <f>G56-H56</f>
        <v>0</v>
      </c>
      <c r="J56" s="611">
        <f t="shared" si="1"/>
        <v>0</v>
      </c>
      <c r="K56" s="611">
        <f t="shared" si="2"/>
        <v>0</v>
      </c>
      <c r="L56" s="530"/>
      <c r="M56" s="79"/>
      <c r="N56" s="611">
        <f>L56-M56</f>
        <v>0</v>
      </c>
      <c r="O56" s="611">
        <f t="shared" si="4"/>
        <v>0</v>
      </c>
      <c r="P56" s="611">
        <f t="shared" si="5"/>
        <v>0</v>
      </c>
      <c r="Q56" s="180"/>
    </row>
    <row r="57" spans="1:17" ht="18" customHeight="1">
      <c r="A57" s="190"/>
      <c r="B57" s="198" t="s">
        <v>173</v>
      </c>
      <c r="C57" s="192"/>
      <c r="D57" s="196"/>
      <c r="E57" s="310"/>
      <c r="F57" s="197"/>
      <c r="G57" s="129"/>
      <c r="H57" s="79"/>
      <c r="I57" s="611"/>
      <c r="J57" s="611"/>
      <c r="K57" s="611"/>
      <c r="L57" s="218"/>
      <c r="M57" s="79"/>
      <c r="N57" s="611"/>
      <c r="O57" s="611"/>
      <c r="P57" s="611"/>
      <c r="Q57" s="180"/>
    </row>
    <row r="58" spans="1:17" ht="18" customHeight="1">
      <c r="A58" s="190">
        <v>33</v>
      </c>
      <c r="B58" s="191" t="s">
        <v>190</v>
      </c>
      <c r="C58" s="192">
        <v>4865093</v>
      </c>
      <c r="D58" s="196" t="s">
        <v>12</v>
      </c>
      <c r="E58" s="310" t="s">
        <v>354</v>
      </c>
      <c r="F58" s="197">
        <v>100</v>
      </c>
      <c r="G58" s="439">
        <v>65072</v>
      </c>
      <c r="H58" s="440">
        <v>65070</v>
      </c>
      <c r="I58" s="611">
        <f>G58-H58</f>
        <v>2</v>
      </c>
      <c r="J58" s="611">
        <f t="shared" si="1"/>
        <v>200</v>
      </c>
      <c r="K58" s="611">
        <f t="shared" si="2"/>
        <v>0.0002</v>
      </c>
      <c r="L58" s="439">
        <v>64103</v>
      </c>
      <c r="M58" s="440">
        <v>62771</v>
      </c>
      <c r="N58" s="611">
        <f>L58-M58</f>
        <v>1332</v>
      </c>
      <c r="O58" s="611">
        <f t="shared" si="4"/>
        <v>133200</v>
      </c>
      <c r="P58" s="611">
        <f t="shared" si="5"/>
        <v>0.1332</v>
      </c>
      <c r="Q58" s="180"/>
    </row>
    <row r="59" spans="1:17" ht="19.5" customHeight="1">
      <c r="A59" s="190">
        <v>34</v>
      </c>
      <c r="B59" s="194" t="s">
        <v>191</v>
      </c>
      <c r="C59" s="192">
        <v>4865094</v>
      </c>
      <c r="D59" s="196" t="s">
        <v>12</v>
      </c>
      <c r="E59" s="310" t="s">
        <v>354</v>
      </c>
      <c r="F59" s="197">
        <v>100</v>
      </c>
      <c r="G59" s="439">
        <v>63734</v>
      </c>
      <c r="H59" s="440">
        <v>63734</v>
      </c>
      <c r="I59" s="611">
        <f>G59-H59</f>
        <v>0</v>
      </c>
      <c r="J59" s="611">
        <f t="shared" si="1"/>
        <v>0</v>
      </c>
      <c r="K59" s="611">
        <f t="shared" si="2"/>
        <v>0</v>
      </c>
      <c r="L59" s="439">
        <v>62321</v>
      </c>
      <c r="M59" s="440">
        <v>60569</v>
      </c>
      <c r="N59" s="611">
        <f>L59-M59</f>
        <v>1752</v>
      </c>
      <c r="O59" s="611">
        <f t="shared" si="4"/>
        <v>175200</v>
      </c>
      <c r="P59" s="611">
        <f t="shared" si="5"/>
        <v>0.1752</v>
      </c>
      <c r="Q59" s="180"/>
    </row>
    <row r="60" spans="1:17" ht="25.5">
      <c r="A60" s="190">
        <v>35</v>
      </c>
      <c r="B60" s="200" t="s">
        <v>217</v>
      </c>
      <c r="C60" s="192">
        <v>4865144</v>
      </c>
      <c r="D60" s="196" t="s">
        <v>12</v>
      </c>
      <c r="E60" s="310" t="s">
        <v>354</v>
      </c>
      <c r="F60" s="197">
        <v>200</v>
      </c>
      <c r="G60" s="686">
        <v>85464</v>
      </c>
      <c r="H60" s="687">
        <v>85451</v>
      </c>
      <c r="I60" s="622">
        <f>G60-H60</f>
        <v>13</v>
      </c>
      <c r="J60" s="622">
        <f t="shared" si="1"/>
        <v>2600</v>
      </c>
      <c r="K60" s="622">
        <f t="shared" si="2"/>
        <v>0.0026</v>
      </c>
      <c r="L60" s="686">
        <v>116247</v>
      </c>
      <c r="M60" s="687">
        <v>115853</v>
      </c>
      <c r="N60" s="622">
        <f>L60-M60</f>
        <v>394</v>
      </c>
      <c r="O60" s="622">
        <f t="shared" si="4"/>
        <v>78800</v>
      </c>
      <c r="P60" s="622">
        <f t="shared" si="5"/>
        <v>0.0788</v>
      </c>
      <c r="Q60" s="688"/>
    </row>
    <row r="61" spans="1:17" ht="19.5" customHeight="1">
      <c r="A61" s="190"/>
      <c r="B61" s="198" t="s">
        <v>183</v>
      </c>
      <c r="C61" s="192"/>
      <c r="D61" s="196"/>
      <c r="E61" s="193"/>
      <c r="F61" s="197"/>
      <c r="G61" s="439"/>
      <c r="H61" s="440"/>
      <c r="I61" s="611"/>
      <c r="J61" s="611"/>
      <c r="K61" s="611"/>
      <c r="L61" s="218"/>
      <c r="M61" s="79"/>
      <c r="N61" s="611"/>
      <c r="O61" s="611"/>
      <c r="P61" s="611"/>
      <c r="Q61" s="180"/>
    </row>
    <row r="62" spans="1:17" ht="18">
      <c r="A62" s="190">
        <v>36</v>
      </c>
      <c r="B62" s="191" t="s">
        <v>184</v>
      </c>
      <c r="C62" s="192">
        <v>4865143</v>
      </c>
      <c r="D62" s="196" t="s">
        <v>12</v>
      </c>
      <c r="E62" s="193" t="s">
        <v>13</v>
      </c>
      <c r="F62" s="197">
        <v>100</v>
      </c>
      <c r="G62" s="439">
        <v>42601</v>
      </c>
      <c r="H62" s="440">
        <v>42222</v>
      </c>
      <c r="I62" s="611">
        <f>G62-H62</f>
        <v>379</v>
      </c>
      <c r="J62" s="611">
        <f t="shared" si="1"/>
        <v>37900</v>
      </c>
      <c r="K62" s="611">
        <f t="shared" si="2"/>
        <v>0.0379</v>
      </c>
      <c r="L62" s="439">
        <v>909054</v>
      </c>
      <c r="M62" s="440">
        <v>908524</v>
      </c>
      <c r="N62" s="611">
        <f>L62-M62</f>
        <v>530</v>
      </c>
      <c r="O62" s="611">
        <f t="shared" si="4"/>
        <v>53000</v>
      </c>
      <c r="P62" s="611">
        <f t="shared" si="5"/>
        <v>0.053</v>
      </c>
      <c r="Q62" s="575"/>
    </row>
    <row r="63" spans="1:23" ht="18" customHeight="1" thickBot="1">
      <c r="A63" s="201"/>
      <c r="B63" s="202"/>
      <c r="C63" s="203"/>
      <c r="D63" s="204"/>
      <c r="E63" s="205"/>
      <c r="F63" s="206"/>
      <c r="G63" s="207"/>
      <c r="H63" s="208"/>
      <c r="I63" s="209"/>
      <c r="J63" s="209"/>
      <c r="K63" s="209"/>
      <c r="L63" s="210"/>
      <c r="M63" s="208"/>
      <c r="N63" s="209"/>
      <c r="O63" s="209"/>
      <c r="P63" s="209"/>
      <c r="Q63" s="212"/>
      <c r="R63" s="93"/>
      <c r="S63" s="93"/>
      <c r="T63" s="93"/>
      <c r="U63" s="93"/>
      <c r="V63" s="93"/>
      <c r="W63" s="93"/>
    </row>
    <row r="64" spans="1:23" ht="15.75" customHeight="1" thickTop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3"/>
      <c r="R64" s="93"/>
      <c r="S64" s="93"/>
      <c r="T64" s="93"/>
      <c r="U64" s="93"/>
      <c r="V64" s="93"/>
      <c r="W64" s="93"/>
    </row>
    <row r="65" spans="1:23" ht="24" thickBot="1">
      <c r="A65" s="525" t="s">
        <v>374</v>
      </c>
      <c r="G65" s="19"/>
      <c r="H65" s="19"/>
      <c r="I65" s="56" t="s">
        <v>406</v>
      </c>
      <c r="J65" s="19"/>
      <c r="K65" s="19"/>
      <c r="L65" s="19"/>
      <c r="M65" s="19"/>
      <c r="N65" s="56" t="s">
        <v>407</v>
      </c>
      <c r="O65" s="19"/>
      <c r="P65" s="19"/>
      <c r="R65" s="93"/>
      <c r="S65" s="93"/>
      <c r="T65" s="93"/>
      <c r="U65" s="93"/>
      <c r="V65" s="93"/>
      <c r="W65" s="93"/>
    </row>
    <row r="66" spans="1:23" ht="39.75" thickBot="1" thickTop="1">
      <c r="A66" s="41" t="s">
        <v>8</v>
      </c>
      <c r="B66" s="38" t="s">
        <v>9</v>
      </c>
      <c r="C66" s="39" t="s">
        <v>1</v>
      </c>
      <c r="D66" s="39" t="s">
        <v>2</v>
      </c>
      <c r="E66" s="39" t="s">
        <v>3</v>
      </c>
      <c r="F66" s="39" t="s">
        <v>10</v>
      </c>
      <c r="G66" s="41" t="str">
        <f>G5</f>
        <v>FINAL READING 01/09/2014</v>
      </c>
      <c r="H66" s="39" t="str">
        <f>H5</f>
        <v>INTIAL READING 01/08/2014</v>
      </c>
      <c r="I66" s="39" t="s">
        <v>4</v>
      </c>
      <c r="J66" s="39" t="s">
        <v>5</v>
      </c>
      <c r="K66" s="39" t="s">
        <v>6</v>
      </c>
      <c r="L66" s="41" t="str">
        <f>G66</f>
        <v>FINAL READING 01/09/2014</v>
      </c>
      <c r="M66" s="39" t="str">
        <f>H66</f>
        <v>INTIAL READING 01/08/2014</v>
      </c>
      <c r="N66" s="39" t="s">
        <v>4</v>
      </c>
      <c r="O66" s="39" t="s">
        <v>5</v>
      </c>
      <c r="P66" s="39" t="s">
        <v>6</v>
      </c>
      <c r="Q66" s="213" t="s">
        <v>317</v>
      </c>
      <c r="R66" s="93"/>
      <c r="S66" s="93"/>
      <c r="T66" s="93"/>
      <c r="U66" s="93"/>
      <c r="V66" s="93"/>
      <c r="W66" s="93"/>
    </row>
    <row r="67" spans="1:23" ht="15.75" customHeight="1" thickTop="1">
      <c r="A67" s="543"/>
      <c r="B67" s="544"/>
      <c r="C67" s="544"/>
      <c r="D67" s="544"/>
      <c r="E67" s="544"/>
      <c r="F67" s="547"/>
      <c r="G67" s="544"/>
      <c r="H67" s="544"/>
      <c r="I67" s="544"/>
      <c r="J67" s="544"/>
      <c r="K67" s="547"/>
      <c r="L67" s="544"/>
      <c r="M67" s="544"/>
      <c r="N67" s="544"/>
      <c r="O67" s="544"/>
      <c r="P67" s="544"/>
      <c r="Q67" s="550"/>
      <c r="R67" s="93"/>
      <c r="S67" s="93"/>
      <c r="T67" s="93"/>
      <c r="U67" s="93"/>
      <c r="V67" s="93"/>
      <c r="W67" s="93"/>
    </row>
    <row r="68" spans="1:23" ht="15.75" customHeight="1">
      <c r="A68" s="545"/>
      <c r="B68" s="396" t="s">
        <v>371</v>
      </c>
      <c r="C68" s="433"/>
      <c r="D68" s="460"/>
      <c r="E68" s="423"/>
      <c r="F68" s="197"/>
      <c r="G68" s="546"/>
      <c r="H68" s="546"/>
      <c r="I68" s="546"/>
      <c r="J68" s="546"/>
      <c r="K68" s="546"/>
      <c r="L68" s="545"/>
      <c r="M68" s="546"/>
      <c r="N68" s="546"/>
      <c r="O68" s="546"/>
      <c r="P68" s="546"/>
      <c r="Q68" s="551"/>
      <c r="R68" s="93"/>
      <c r="S68" s="93"/>
      <c r="T68" s="93"/>
      <c r="U68" s="93"/>
      <c r="V68" s="93"/>
      <c r="W68" s="93"/>
    </row>
    <row r="69" spans="1:23" ht="15.75" customHeight="1">
      <c r="A69" s="549">
        <v>1</v>
      </c>
      <c r="B69" s="191" t="s">
        <v>372</v>
      </c>
      <c r="C69" s="192">
        <v>4902555</v>
      </c>
      <c r="D69" s="460" t="s">
        <v>12</v>
      </c>
      <c r="E69" s="423" t="s">
        <v>354</v>
      </c>
      <c r="F69" s="197">
        <v>-75</v>
      </c>
      <c r="G69" s="439">
        <v>394</v>
      </c>
      <c r="H69" s="440">
        <v>394</v>
      </c>
      <c r="I69" s="611">
        <f>G69-H69</f>
        <v>0</v>
      </c>
      <c r="J69" s="611">
        <f>$F69*I69</f>
        <v>0</v>
      </c>
      <c r="K69" s="611">
        <f>J69/1000000</f>
        <v>0</v>
      </c>
      <c r="L69" s="439">
        <v>1830</v>
      </c>
      <c r="M69" s="440">
        <v>952</v>
      </c>
      <c r="N69" s="611">
        <f>L69-M69</f>
        <v>878</v>
      </c>
      <c r="O69" s="611">
        <f>$F69*N69</f>
        <v>-65850</v>
      </c>
      <c r="P69" s="611">
        <f>O69/1000000</f>
        <v>-0.06585</v>
      </c>
      <c r="Q69" s="551"/>
      <c r="R69" s="93"/>
      <c r="S69" s="93"/>
      <c r="T69" s="93"/>
      <c r="U69" s="93"/>
      <c r="V69" s="93"/>
      <c r="W69" s="93"/>
    </row>
    <row r="70" spans="1:23" ht="15.75" customHeight="1">
      <c r="A70" s="549">
        <v>2</v>
      </c>
      <c r="B70" s="191" t="s">
        <v>373</v>
      </c>
      <c r="C70" s="192">
        <v>4902587</v>
      </c>
      <c r="D70" s="460" t="s">
        <v>12</v>
      </c>
      <c r="E70" s="423" t="s">
        <v>354</v>
      </c>
      <c r="F70" s="197">
        <v>-100</v>
      </c>
      <c r="G70" s="439">
        <v>9930</v>
      </c>
      <c r="H70" s="440">
        <v>9930</v>
      </c>
      <c r="I70" s="611">
        <f>G70-H70</f>
        <v>0</v>
      </c>
      <c r="J70" s="611">
        <f>$F70*I70</f>
        <v>0</v>
      </c>
      <c r="K70" s="611">
        <f>J70/1000000</f>
        <v>0</v>
      </c>
      <c r="L70" s="439">
        <v>26502</v>
      </c>
      <c r="M70" s="440">
        <v>25829</v>
      </c>
      <c r="N70" s="611">
        <f>L70-M70</f>
        <v>673</v>
      </c>
      <c r="O70" s="611">
        <f>$F70*N70</f>
        <v>-67300</v>
      </c>
      <c r="P70" s="611">
        <f>O70/1000000</f>
        <v>-0.0673</v>
      </c>
      <c r="Q70" s="551"/>
      <c r="R70" s="93"/>
      <c r="S70" s="93"/>
      <c r="T70" s="93"/>
      <c r="U70" s="93"/>
      <c r="V70" s="93"/>
      <c r="W70" s="93"/>
    </row>
    <row r="71" spans="1:23" ht="15.75" customHeight="1" thickBot="1">
      <c r="A71" s="210"/>
      <c r="B71" s="208"/>
      <c r="C71" s="208"/>
      <c r="D71" s="208"/>
      <c r="E71" s="208"/>
      <c r="F71" s="548"/>
      <c r="G71" s="208"/>
      <c r="H71" s="208"/>
      <c r="I71" s="208"/>
      <c r="J71" s="208"/>
      <c r="K71" s="548"/>
      <c r="L71" s="208"/>
      <c r="M71" s="208"/>
      <c r="N71" s="208"/>
      <c r="O71" s="208"/>
      <c r="P71" s="208"/>
      <c r="Q71" s="212"/>
      <c r="R71" s="93"/>
      <c r="S71" s="93"/>
      <c r="T71" s="93"/>
      <c r="U71" s="93"/>
      <c r="V71" s="93"/>
      <c r="W71" s="93"/>
    </row>
    <row r="72" spans="1:23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  <c r="U72" s="93"/>
      <c r="V72" s="93"/>
      <c r="W72" s="93"/>
    </row>
    <row r="73" spans="1:23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  <c r="U73" s="93"/>
      <c r="V73" s="93"/>
      <c r="W73" s="93"/>
    </row>
    <row r="74" spans="1:16" ht="25.5" customHeight="1">
      <c r="A74" s="211" t="s">
        <v>346</v>
      </c>
      <c r="B74" s="90"/>
      <c r="C74" s="91"/>
      <c r="D74" s="90"/>
      <c r="E74" s="90"/>
      <c r="F74" s="90"/>
      <c r="G74" s="90"/>
      <c r="H74" s="90"/>
      <c r="I74" s="90"/>
      <c r="J74" s="90"/>
      <c r="K74" s="676">
        <f>SUM(K9:K63)+SUM(K69:K71)-K32</f>
        <v>1.9463000000000004</v>
      </c>
      <c r="L74" s="677"/>
      <c r="M74" s="677"/>
      <c r="N74" s="677"/>
      <c r="O74" s="677"/>
      <c r="P74" s="676">
        <f>SUM(P9:P63)+SUM(P69:P71)-P32</f>
        <v>7.024883333333334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6"/>
      <c r="D78" s="90"/>
      <c r="E78" s="90"/>
      <c r="F78" s="90"/>
      <c r="G78" s="90"/>
      <c r="H78" s="90"/>
      <c r="I78" s="90"/>
      <c r="J78" s="298"/>
      <c r="K78" s="315" t="s">
        <v>347</v>
      </c>
      <c r="L78" s="90"/>
      <c r="M78" s="90"/>
      <c r="N78" s="90"/>
      <c r="O78" s="90"/>
      <c r="P78" s="315" t="s">
        <v>348</v>
      </c>
    </row>
    <row r="79" spans="1:17" ht="20.25">
      <c r="A79" s="293"/>
      <c r="B79" s="294"/>
      <c r="C79" s="211"/>
      <c r="D79" s="57"/>
      <c r="E79" s="57"/>
      <c r="F79" s="57"/>
      <c r="G79" s="57"/>
      <c r="H79" s="57"/>
      <c r="I79" s="57"/>
      <c r="J79" s="295"/>
      <c r="K79" s="294"/>
      <c r="L79" s="294"/>
      <c r="M79" s="294"/>
      <c r="N79" s="294"/>
      <c r="O79" s="294"/>
      <c r="P79" s="294"/>
      <c r="Q79" s="58"/>
    </row>
    <row r="80" spans="1:17" ht="20.25">
      <c r="A80" s="297"/>
      <c r="B80" s="211" t="s">
        <v>344</v>
      </c>
      <c r="C80" s="211"/>
      <c r="D80" s="288"/>
      <c r="E80" s="288"/>
      <c r="F80" s="288"/>
      <c r="G80" s="288"/>
      <c r="H80" s="288"/>
      <c r="I80" s="288"/>
      <c r="J80" s="288"/>
      <c r="K80" s="678">
        <f>K74</f>
        <v>1.9463000000000004</v>
      </c>
      <c r="L80" s="679"/>
      <c r="M80" s="679"/>
      <c r="N80" s="679"/>
      <c r="O80" s="679"/>
      <c r="P80" s="678">
        <f>P74</f>
        <v>7.024883333333334</v>
      </c>
      <c r="Q80" s="59"/>
    </row>
    <row r="81" spans="1:17" ht="20.25">
      <c r="A81" s="297"/>
      <c r="B81" s="211"/>
      <c r="C81" s="211"/>
      <c r="D81" s="288"/>
      <c r="E81" s="288"/>
      <c r="F81" s="288"/>
      <c r="G81" s="288"/>
      <c r="H81" s="288"/>
      <c r="I81" s="290"/>
      <c r="J81" s="130"/>
      <c r="K81" s="78"/>
      <c r="L81" s="78"/>
      <c r="M81" s="78"/>
      <c r="N81" s="78"/>
      <c r="O81" s="78"/>
      <c r="P81" s="78"/>
      <c r="Q81" s="59"/>
    </row>
    <row r="82" spans="1:17" ht="20.25">
      <c r="A82" s="297"/>
      <c r="B82" s="211" t="s">
        <v>337</v>
      </c>
      <c r="C82" s="211"/>
      <c r="D82" s="288"/>
      <c r="E82" s="288"/>
      <c r="F82" s="288"/>
      <c r="G82" s="288"/>
      <c r="H82" s="288"/>
      <c r="I82" s="288"/>
      <c r="J82" s="288"/>
      <c r="K82" s="678">
        <f>'STEPPED UP GENCO'!K46</f>
        <v>0.0534234975</v>
      </c>
      <c r="L82" s="678"/>
      <c r="M82" s="678"/>
      <c r="N82" s="678"/>
      <c r="O82" s="678"/>
      <c r="P82" s="678">
        <f>'STEPPED UP GENCO'!P46</f>
        <v>-0.19464778250000003</v>
      </c>
      <c r="Q82" s="59"/>
    </row>
    <row r="83" spans="1:17" ht="20.25">
      <c r="A83" s="297"/>
      <c r="B83" s="211"/>
      <c r="C83" s="211"/>
      <c r="D83" s="291"/>
      <c r="E83" s="291"/>
      <c r="F83" s="291"/>
      <c r="G83" s="291"/>
      <c r="H83" s="291"/>
      <c r="I83" s="292"/>
      <c r="J83" s="287"/>
      <c r="K83" s="19"/>
      <c r="L83" s="19"/>
      <c r="M83" s="19"/>
      <c r="N83" s="19"/>
      <c r="O83" s="19"/>
      <c r="P83" s="19"/>
      <c r="Q83" s="59"/>
    </row>
    <row r="84" spans="1:17" ht="20.25">
      <c r="A84" s="297"/>
      <c r="B84" s="211" t="s">
        <v>345</v>
      </c>
      <c r="C84" s="211"/>
      <c r="D84" s="19"/>
      <c r="E84" s="19"/>
      <c r="F84" s="19"/>
      <c r="G84" s="19"/>
      <c r="H84" s="19"/>
      <c r="I84" s="19"/>
      <c r="J84" s="19"/>
      <c r="K84" s="300">
        <f>SUM(K80:K83)</f>
        <v>1.9997234975000004</v>
      </c>
      <c r="L84" s="19"/>
      <c r="M84" s="19"/>
      <c r="N84" s="19"/>
      <c r="O84" s="19"/>
      <c r="P84" s="503">
        <f>SUM(P80:P83)</f>
        <v>6.830235550833335</v>
      </c>
      <c r="Q84" s="59"/>
    </row>
    <row r="85" spans="1:17" ht="20.25">
      <c r="A85" s="275"/>
      <c r="B85" s="19"/>
      <c r="C85" s="211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22">
      <selection activeCell="J30" sqref="J3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6" t="str">
        <f>NDPL!Q1</f>
        <v>AUGUST-2014</v>
      </c>
      <c r="Q2" s="346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01/09/2014</v>
      </c>
      <c r="H5" s="39" t="str">
        <f>NDPL!H5</f>
        <v>INTIAL READING 01/08/2014</v>
      </c>
      <c r="I5" s="39" t="s">
        <v>4</v>
      </c>
      <c r="J5" s="39" t="s">
        <v>5</v>
      </c>
      <c r="K5" s="39" t="s">
        <v>6</v>
      </c>
      <c r="L5" s="41" t="str">
        <f>NDPL!G5</f>
        <v>FINAL READING 01/09/2014</v>
      </c>
      <c r="M5" s="39" t="str">
        <f>NDPL!H5</f>
        <v>INTIAL READING 01/08/2014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24" customHeight="1" thickTop="1">
      <c r="A7" s="598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52"/>
      <c r="L7" s="579"/>
      <c r="M7" s="529"/>
      <c r="N7" s="72"/>
      <c r="O7" s="72"/>
      <c r="P7" s="663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8"/>
      <c r="H8" s="78"/>
      <c r="I8" s="79"/>
      <c r="J8" s="79"/>
      <c r="K8" s="653"/>
      <c r="L8" s="218"/>
      <c r="M8" s="79"/>
      <c r="N8" s="79"/>
      <c r="O8" s="79"/>
      <c r="P8" s="664"/>
      <c r="Q8" s="180"/>
    </row>
    <row r="9" spans="1:17" ht="24" customHeight="1">
      <c r="A9" s="597" t="s">
        <v>223</v>
      </c>
      <c r="B9" s="221"/>
      <c r="C9" s="221"/>
      <c r="D9" s="221"/>
      <c r="E9" s="221"/>
      <c r="F9" s="221"/>
      <c r="G9" s="128"/>
      <c r="H9" s="78"/>
      <c r="I9" s="79"/>
      <c r="J9" s="79"/>
      <c r="K9" s="653"/>
      <c r="L9" s="218"/>
      <c r="M9" s="79"/>
      <c r="N9" s="79"/>
      <c r="O9" s="79"/>
      <c r="P9" s="664"/>
      <c r="Q9" s="180"/>
    </row>
    <row r="10" spans="1:17" ht="24" customHeight="1">
      <c r="A10" s="324">
        <v>1</v>
      </c>
      <c r="B10" s="327" t="s">
        <v>241</v>
      </c>
      <c r="C10" s="586">
        <v>4864848</v>
      </c>
      <c r="D10" s="329" t="s">
        <v>12</v>
      </c>
      <c r="E10" s="328" t="s">
        <v>354</v>
      </c>
      <c r="F10" s="329">
        <v>1000</v>
      </c>
      <c r="G10" s="625">
        <v>1357</v>
      </c>
      <c r="H10" s="626">
        <v>1357</v>
      </c>
      <c r="I10" s="592">
        <f aca="true" t="shared" si="0" ref="I10:I15">G10-H10</f>
        <v>0</v>
      </c>
      <c r="J10" s="592">
        <f aca="true" t="shared" si="1" ref="J10:J34">$F10*I10</f>
        <v>0</v>
      </c>
      <c r="K10" s="654">
        <f aca="true" t="shared" si="2" ref="K10:K34">J10/1000000</f>
        <v>0</v>
      </c>
      <c r="L10" s="625">
        <v>26832</v>
      </c>
      <c r="M10" s="626">
        <v>26221</v>
      </c>
      <c r="N10" s="592">
        <f aca="true" t="shared" si="3" ref="N10:N15">L10-M10</f>
        <v>611</v>
      </c>
      <c r="O10" s="592">
        <f aca="true" t="shared" si="4" ref="O10:O34">$F10*N10</f>
        <v>611000</v>
      </c>
      <c r="P10" s="665">
        <f aca="true" t="shared" si="5" ref="P10:P34">O10/1000000</f>
        <v>0.611</v>
      </c>
      <c r="Q10" s="180"/>
    </row>
    <row r="11" spans="1:17" ht="24" customHeight="1">
      <c r="A11" s="324">
        <v>2</v>
      </c>
      <c r="B11" s="327" t="s">
        <v>242</v>
      </c>
      <c r="C11" s="586">
        <v>4864849</v>
      </c>
      <c r="D11" s="329" t="s">
        <v>12</v>
      </c>
      <c r="E11" s="328" t="s">
        <v>354</v>
      </c>
      <c r="F11" s="329">
        <v>1000</v>
      </c>
      <c r="G11" s="625">
        <v>972</v>
      </c>
      <c r="H11" s="626">
        <v>972</v>
      </c>
      <c r="I11" s="592">
        <f t="shared" si="0"/>
        <v>0</v>
      </c>
      <c r="J11" s="592">
        <f t="shared" si="1"/>
        <v>0</v>
      </c>
      <c r="K11" s="654">
        <f t="shared" si="2"/>
        <v>0</v>
      </c>
      <c r="L11" s="625">
        <v>28677</v>
      </c>
      <c r="M11" s="626">
        <v>28385</v>
      </c>
      <c r="N11" s="592">
        <f t="shared" si="3"/>
        <v>292</v>
      </c>
      <c r="O11" s="592">
        <f t="shared" si="4"/>
        <v>292000</v>
      </c>
      <c r="P11" s="665">
        <f t="shared" si="5"/>
        <v>0.292</v>
      </c>
      <c r="Q11" s="180"/>
    </row>
    <row r="12" spans="1:17" ht="24" customHeight="1">
      <c r="A12" s="324">
        <v>3</v>
      </c>
      <c r="B12" s="327" t="s">
        <v>224</v>
      </c>
      <c r="C12" s="586">
        <v>4864846</v>
      </c>
      <c r="D12" s="329" t="s">
        <v>12</v>
      </c>
      <c r="E12" s="328" t="s">
        <v>354</v>
      </c>
      <c r="F12" s="329">
        <v>1000</v>
      </c>
      <c r="G12" s="625">
        <v>2280</v>
      </c>
      <c r="H12" s="626">
        <v>2280</v>
      </c>
      <c r="I12" s="592">
        <f t="shared" si="0"/>
        <v>0</v>
      </c>
      <c r="J12" s="592">
        <f t="shared" si="1"/>
        <v>0</v>
      </c>
      <c r="K12" s="654">
        <f t="shared" si="2"/>
        <v>0</v>
      </c>
      <c r="L12" s="625">
        <v>35723</v>
      </c>
      <c r="M12" s="626">
        <v>35532</v>
      </c>
      <c r="N12" s="592">
        <f t="shared" si="3"/>
        <v>191</v>
      </c>
      <c r="O12" s="592">
        <f t="shared" si="4"/>
        <v>191000</v>
      </c>
      <c r="P12" s="665">
        <f t="shared" si="5"/>
        <v>0.191</v>
      </c>
      <c r="Q12" s="180"/>
    </row>
    <row r="13" spans="1:17" ht="24" customHeight="1">
      <c r="A13" s="324">
        <v>4</v>
      </c>
      <c r="B13" s="327" t="s">
        <v>225</v>
      </c>
      <c r="C13" s="586">
        <v>4864847</v>
      </c>
      <c r="D13" s="329" t="s">
        <v>12</v>
      </c>
      <c r="E13" s="328" t="s">
        <v>354</v>
      </c>
      <c r="F13" s="329">
        <v>1000</v>
      </c>
      <c r="G13" s="625">
        <v>894</v>
      </c>
      <c r="H13" s="626">
        <v>894</v>
      </c>
      <c r="I13" s="592">
        <f t="shared" si="0"/>
        <v>0</v>
      </c>
      <c r="J13" s="592">
        <f t="shared" si="1"/>
        <v>0</v>
      </c>
      <c r="K13" s="654">
        <f t="shared" si="2"/>
        <v>0</v>
      </c>
      <c r="L13" s="625">
        <v>19873</v>
      </c>
      <c r="M13" s="626">
        <v>19445</v>
      </c>
      <c r="N13" s="592">
        <f t="shared" si="3"/>
        <v>428</v>
      </c>
      <c r="O13" s="592">
        <f t="shared" si="4"/>
        <v>428000</v>
      </c>
      <c r="P13" s="665">
        <f t="shared" si="5"/>
        <v>0.428</v>
      </c>
      <c r="Q13" s="180"/>
    </row>
    <row r="14" spans="1:17" ht="24" customHeight="1">
      <c r="A14" s="324">
        <v>5</v>
      </c>
      <c r="B14" s="327" t="s">
        <v>415</v>
      </c>
      <c r="C14" s="586">
        <v>4864850</v>
      </c>
      <c r="D14" s="329" t="s">
        <v>12</v>
      </c>
      <c r="E14" s="328" t="s">
        <v>354</v>
      </c>
      <c r="F14" s="329">
        <v>1000</v>
      </c>
      <c r="G14" s="625">
        <v>4180</v>
      </c>
      <c r="H14" s="626">
        <v>4179</v>
      </c>
      <c r="I14" s="592">
        <f t="shared" si="0"/>
        <v>1</v>
      </c>
      <c r="J14" s="592">
        <f t="shared" si="1"/>
        <v>1000</v>
      </c>
      <c r="K14" s="654">
        <f t="shared" si="2"/>
        <v>0.001</v>
      </c>
      <c r="L14" s="625">
        <v>10851</v>
      </c>
      <c r="M14" s="626">
        <v>10755</v>
      </c>
      <c r="N14" s="592">
        <f t="shared" si="3"/>
        <v>96</v>
      </c>
      <c r="O14" s="592">
        <f t="shared" si="4"/>
        <v>96000</v>
      </c>
      <c r="P14" s="665">
        <f t="shared" si="5"/>
        <v>0.096</v>
      </c>
      <c r="Q14" s="180"/>
    </row>
    <row r="15" spans="1:17" ht="24" customHeight="1">
      <c r="A15" s="324">
        <v>6</v>
      </c>
      <c r="B15" s="327" t="s">
        <v>414</v>
      </c>
      <c r="C15" s="586">
        <v>4864900</v>
      </c>
      <c r="D15" s="329" t="s">
        <v>12</v>
      </c>
      <c r="E15" s="328" t="s">
        <v>354</v>
      </c>
      <c r="F15" s="329">
        <v>500</v>
      </c>
      <c r="G15" s="625">
        <v>11662</v>
      </c>
      <c r="H15" s="626">
        <v>11662</v>
      </c>
      <c r="I15" s="592">
        <f t="shared" si="0"/>
        <v>0</v>
      </c>
      <c r="J15" s="592">
        <f>$F15*I15</f>
        <v>0</v>
      </c>
      <c r="K15" s="654">
        <f>J15/1000000</f>
        <v>0</v>
      </c>
      <c r="L15" s="625">
        <v>58846</v>
      </c>
      <c r="M15" s="626">
        <v>58664</v>
      </c>
      <c r="N15" s="592">
        <f t="shared" si="3"/>
        <v>182</v>
      </c>
      <c r="O15" s="592">
        <f>$F15*N15</f>
        <v>91000</v>
      </c>
      <c r="P15" s="665">
        <f>O15/1000000</f>
        <v>0.091</v>
      </c>
      <c r="Q15" s="180"/>
    </row>
    <row r="16" spans="1:17" ht="24" customHeight="1">
      <c r="A16" s="595" t="s">
        <v>226</v>
      </c>
      <c r="B16" s="330"/>
      <c r="C16" s="587"/>
      <c r="D16" s="331"/>
      <c r="E16" s="330"/>
      <c r="F16" s="331"/>
      <c r="G16" s="593"/>
      <c r="H16" s="592"/>
      <c r="I16" s="592"/>
      <c r="J16" s="592"/>
      <c r="K16" s="654"/>
      <c r="L16" s="593"/>
      <c r="M16" s="592"/>
      <c r="N16" s="592"/>
      <c r="O16" s="592"/>
      <c r="P16" s="665"/>
      <c r="Q16" s="180"/>
    </row>
    <row r="17" spans="1:17" ht="24" customHeight="1">
      <c r="A17" s="596">
        <v>7</v>
      </c>
      <c r="B17" s="330" t="s">
        <v>243</v>
      </c>
      <c r="C17" s="587">
        <v>4864804</v>
      </c>
      <c r="D17" s="331" t="s">
        <v>12</v>
      </c>
      <c r="E17" s="328" t="s">
        <v>354</v>
      </c>
      <c r="F17" s="331">
        <v>100</v>
      </c>
      <c r="G17" s="625">
        <v>996208</v>
      </c>
      <c r="H17" s="626">
        <v>996357</v>
      </c>
      <c r="I17" s="592">
        <f>G17-H17</f>
        <v>-149</v>
      </c>
      <c r="J17" s="592">
        <f t="shared" si="1"/>
        <v>-14900</v>
      </c>
      <c r="K17" s="654">
        <f t="shared" si="2"/>
        <v>-0.0149</v>
      </c>
      <c r="L17" s="625">
        <v>999946</v>
      </c>
      <c r="M17" s="626">
        <v>999951</v>
      </c>
      <c r="N17" s="592">
        <f>L17-M17</f>
        <v>-5</v>
      </c>
      <c r="O17" s="592">
        <f t="shared" si="4"/>
        <v>-500</v>
      </c>
      <c r="P17" s="665">
        <f t="shared" si="5"/>
        <v>-0.0005</v>
      </c>
      <c r="Q17" s="180"/>
    </row>
    <row r="18" spans="1:17" ht="24" customHeight="1">
      <c r="A18" s="596">
        <v>8</v>
      </c>
      <c r="B18" s="330" t="s">
        <v>242</v>
      </c>
      <c r="C18" s="587">
        <v>4865163</v>
      </c>
      <c r="D18" s="331" t="s">
        <v>12</v>
      </c>
      <c r="E18" s="328" t="s">
        <v>354</v>
      </c>
      <c r="F18" s="331">
        <v>100</v>
      </c>
      <c r="G18" s="625">
        <v>996571</v>
      </c>
      <c r="H18" s="626">
        <v>996615</v>
      </c>
      <c r="I18" s="592">
        <f>G18-H18</f>
        <v>-44</v>
      </c>
      <c r="J18" s="592">
        <f t="shared" si="1"/>
        <v>-4400</v>
      </c>
      <c r="K18" s="654">
        <f t="shared" si="2"/>
        <v>-0.0044</v>
      </c>
      <c r="L18" s="625">
        <v>999911</v>
      </c>
      <c r="M18" s="626">
        <v>999912</v>
      </c>
      <c r="N18" s="592">
        <f>L18-M18</f>
        <v>-1</v>
      </c>
      <c r="O18" s="592">
        <f t="shared" si="4"/>
        <v>-100</v>
      </c>
      <c r="P18" s="665">
        <f t="shared" si="5"/>
        <v>-0.0001</v>
      </c>
      <c r="Q18" s="180"/>
    </row>
    <row r="19" spans="1:17" ht="24" customHeight="1">
      <c r="A19" s="332"/>
      <c r="B19" s="330"/>
      <c r="C19" s="587"/>
      <c r="D19" s="331"/>
      <c r="E19" s="107"/>
      <c r="F19" s="331"/>
      <c r="G19" s="218"/>
      <c r="H19" s="79"/>
      <c r="I19" s="79"/>
      <c r="J19" s="79"/>
      <c r="K19" s="653"/>
      <c r="L19" s="218"/>
      <c r="M19" s="79"/>
      <c r="N19" s="79"/>
      <c r="O19" s="79"/>
      <c r="P19" s="664"/>
      <c r="Q19" s="180"/>
    </row>
    <row r="20" spans="1:17" ht="24" customHeight="1">
      <c r="A20" s="332"/>
      <c r="B20" s="337" t="s">
        <v>237</v>
      </c>
      <c r="C20" s="588"/>
      <c r="D20" s="331"/>
      <c r="E20" s="330"/>
      <c r="F20" s="333"/>
      <c r="G20" s="218"/>
      <c r="H20" s="79"/>
      <c r="I20" s="79"/>
      <c r="J20" s="79"/>
      <c r="K20" s="655">
        <f>SUM(K10:K18)</f>
        <v>-0.0183</v>
      </c>
      <c r="L20" s="580"/>
      <c r="M20" s="322"/>
      <c r="N20" s="322"/>
      <c r="O20" s="322"/>
      <c r="P20" s="666">
        <f>SUM(P10:P18)</f>
        <v>1.7084000000000001</v>
      </c>
      <c r="Q20" s="180"/>
    </row>
    <row r="21" spans="1:17" ht="24" customHeight="1">
      <c r="A21" s="332"/>
      <c r="B21" s="220"/>
      <c r="C21" s="588"/>
      <c r="D21" s="331"/>
      <c r="E21" s="330"/>
      <c r="F21" s="333"/>
      <c r="G21" s="218"/>
      <c r="H21" s="79"/>
      <c r="I21" s="79"/>
      <c r="J21" s="79"/>
      <c r="K21" s="656"/>
      <c r="L21" s="218"/>
      <c r="M21" s="79"/>
      <c r="N21" s="79"/>
      <c r="O21" s="79"/>
      <c r="P21" s="667"/>
      <c r="Q21" s="180"/>
    </row>
    <row r="22" spans="1:17" ht="24" customHeight="1">
      <c r="A22" s="595" t="s">
        <v>227</v>
      </c>
      <c r="B22" s="221"/>
      <c r="C22" s="323"/>
      <c r="D22" s="333"/>
      <c r="E22" s="221"/>
      <c r="F22" s="333"/>
      <c r="G22" s="218"/>
      <c r="H22" s="79"/>
      <c r="I22" s="79"/>
      <c r="J22" s="79"/>
      <c r="K22" s="653"/>
      <c r="L22" s="218"/>
      <c r="M22" s="79"/>
      <c r="N22" s="79"/>
      <c r="O22" s="79"/>
      <c r="P22" s="664"/>
      <c r="Q22" s="180"/>
    </row>
    <row r="23" spans="1:17" ht="24" customHeight="1">
      <c r="A23" s="332"/>
      <c r="B23" s="221"/>
      <c r="C23" s="323"/>
      <c r="D23" s="333"/>
      <c r="E23" s="221"/>
      <c r="F23" s="333"/>
      <c r="G23" s="218"/>
      <c r="H23" s="79"/>
      <c r="I23" s="79"/>
      <c r="J23" s="79"/>
      <c r="K23" s="653"/>
      <c r="L23" s="218"/>
      <c r="M23" s="79"/>
      <c r="N23" s="79"/>
      <c r="O23" s="79"/>
      <c r="P23" s="664"/>
      <c r="Q23" s="180"/>
    </row>
    <row r="24" spans="1:17" ht="24" customHeight="1">
      <c r="A24" s="596">
        <v>9</v>
      </c>
      <c r="B24" s="107" t="s">
        <v>228</v>
      </c>
      <c r="C24" s="586">
        <v>4865065</v>
      </c>
      <c r="D24" s="357" t="s">
        <v>12</v>
      </c>
      <c r="E24" s="328" t="s">
        <v>354</v>
      </c>
      <c r="F24" s="329">
        <v>100</v>
      </c>
      <c r="G24" s="625">
        <v>3437</v>
      </c>
      <c r="H24" s="626">
        <v>3437</v>
      </c>
      <c r="I24" s="592">
        <f aca="true" t="shared" si="6" ref="I24:I30">G24-H24</f>
        <v>0</v>
      </c>
      <c r="J24" s="592">
        <f t="shared" si="1"/>
        <v>0</v>
      </c>
      <c r="K24" s="654">
        <f t="shared" si="2"/>
        <v>0</v>
      </c>
      <c r="L24" s="625">
        <v>34364</v>
      </c>
      <c r="M24" s="626">
        <v>34364</v>
      </c>
      <c r="N24" s="592">
        <f aca="true" t="shared" si="7" ref="N24:N30">L24-M24</f>
        <v>0</v>
      </c>
      <c r="O24" s="592">
        <f t="shared" si="4"/>
        <v>0</v>
      </c>
      <c r="P24" s="665">
        <f t="shared" si="5"/>
        <v>0</v>
      </c>
      <c r="Q24" s="180"/>
    </row>
    <row r="25" spans="1:17" ht="24" customHeight="1">
      <c r="A25" s="596">
        <v>10</v>
      </c>
      <c r="B25" s="221" t="s">
        <v>229</v>
      </c>
      <c r="C25" s="587">
        <v>4865066</v>
      </c>
      <c r="D25" s="333" t="s">
        <v>12</v>
      </c>
      <c r="E25" s="328" t="s">
        <v>354</v>
      </c>
      <c r="F25" s="331">
        <v>100</v>
      </c>
      <c r="G25" s="625">
        <v>48778</v>
      </c>
      <c r="H25" s="626">
        <v>48057</v>
      </c>
      <c r="I25" s="592">
        <f t="shared" si="6"/>
        <v>721</v>
      </c>
      <c r="J25" s="592">
        <f t="shared" si="1"/>
        <v>72100</v>
      </c>
      <c r="K25" s="654">
        <f t="shared" si="2"/>
        <v>0.0721</v>
      </c>
      <c r="L25" s="625">
        <v>75906</v>
      </c>
      <c r="M25" s="626">
        <v>75528</v>
      </c>
      <c r="N25" s="592">
        <f t="shared" si="7"/>
        <v>378</v>
      </c>
      <c r="O25" s="592">
        <f t="shared" si="4"/>
        <v>37800</v>
      </c>
      <c r="P25" s="665">
        <f t="shared" si="5"/>
        <v>0.0378</v>
      </c>
      <c r="Q25" s="180"/>
    </row>
    <row r="26" spans="1:17" ht="24" customHeight="1">
      <c r="A26" s="596">
        <v>11</v>
      </c>
      <c r="B26" s="221" t="s">
        <v>230</v>
      </c>
      <c r="C26" s="587">
        <v>4865067</v>
      </c>
      <c r="D26" s="333" t="s">
        <v>12</v>
      </c>
      <c r="E26" s="328" t="s">
        <v>354</v>
      </c>
      <c r="F26" s="331">
        <v>100</v>
      </c>
      <c r="G26" s="625">
        <v>73777</v>
      </c>
      <c r="H26" s="626">
        <v>73756</v>
      </c>
      <c r="I26" s="592">
        <f t="shared" si="6"/>
        <v>21</v>
      </c>
      <c r="J26" s="592">
        <f t="shared" si="1"/>
        <v>2100</v>
      </c>
      <c r="K26" s="654">
        <f t="shared" si="2"/>
        <v>0.0021</v>
      </c>
      <c r="L26" s="625">
        <v>12916</v>
      </c>
      <c r="M26" s="626">
        <v>12414</v>
      </c>
      <c r="N26" s="592">
        <f t="shared" si="7"/>
        <v>502</v>
      </c>
      <c r="O26" s="592">
        <f t="shared" si="4"/>
        <v>50200</v>
      </c>
      <c r="P26" s="665">
        <f t="shared" si="5"/>
        <v>0.0502</v>
      </c>
      <c r="Q26" s="180"/>
    </row>
    <row r="27" spans="1:17" ht="24" customHeight="1">
      <c r="A27" s="596">
        <v>12</v>
      </c>
      <c r="B27" s="221" t="s">
        <v>231</v>
      </c>
      <c r="C27" s="587">
        <v>4865078</v>
      </c>
      <c r="D27" s="333" t="s">
        <v>12</v>
      </c>
      <c r="E27" s="328" t="s">
        <v>354</v>
      </c>
      <c r="F27" s="331">
        <v>100</v>
      </c>
      <c r="G27" s="625">
        <v>47377</v>
      </c>
      <c r="H27" s="626">
        <v>46524</v>
      </c>
      <c r="I27" s="592">
        <f t="shared" si="6"/>
        <v>853</v>
      </c>
      <c r="J27" s="592">
        <f t="shared" si="1"/>
        <v>85300</v>
      </c>
      <c r="K27" s="654">
        <f t="shared" si="2"/>
        <v>0.0853</v>
      </c>
      <c r="L27" s="625">
        <v>67047</v>
      </c>
      <c r="M27" s="626">
        <v>66586</v>
      </c>
      <c r="N27" s="592">
        <f t="shared" si="7"/>
        <v>461</v>
      </c>
      <c r="O27" s="592">
        <f t="shared" si="4"/>
        <v>46100</v>
      </c>
      <c r="P27" s="665">
        <f t="shared" si="5"/>
        <v>0.0461</v>
      </c>
      <c r="Q27" s="180"/>
    </row>
    <row r="28" spans="1:17" ht="24" customHeight="1">
      <c r="A28" s="596">
        <v>13</v>
      </c>
      <c r="B28" s="221" t="s">
        <v>231</v>
      </c>
      <c r="C28" s="589">
        <v>4865079</v>
      </c>
      <c r="D28" s="499" t="s">
        <v>12</v>
      </c>
      <c r="E28" s="328" t="s">
        <v>354</v>
      </c>
      <c r="F28" s="334">
        <v>100</v>
      </c>
      <c r="G28" s="625">
        <v>999989</v>
      </c>
      <c r="H28" s="626">
        <v>999989</v>
      </c>
      <c r="I28" s="592">
        <f t="shared" si="6"/>
        <v>0</v>
      </c>
      <c r="J28" s="592">
        <f t="shared" si="1"/>
        <v>0</v>
      </c>
      <c r="K28" s="654">
        <f t="shared" si="2"/>
        <v>0</v>
      </c>
      <c r="L28" s="625">
        <v>20273</v>
      </c>
      <c r="M28" s="626">
        <v>20273</v>
      </c>
      <c r="N28" s="592">
        <f t="shared" si="7"/>
        <v>0</v>
      </c>
      <c r="O28" s="592">
        <f t="shared" si="4"/>
        <v>0</v>
      </c>
      <c r="P28" s="665">
        <f t="shared" si="5"/>
        <v>0</v>
      </c>
      <c r="Q28" s="180"/>
    </row>
    <row r="29" spans="1:17" ht="24" customHeight="1">
      <c r="A29" s="596">
        <v>14</v>
      </c>
      <c r="B29" s="221" t="s">
        <v>232</v>
      </c>
      <c r="C29" s="587">
        <v>4865080</v>
      </c>
      <c r="D29" s="333" t="s">
        <v>12</v>
      </c>
      <c r="E29" s="328" t="s">
        <v>354</v>
      </c>
      <c r="F29" s="331">
        <v>100</v>
      </c>
      <c r="G29" s="625">
        <v>84338</v>
      </c>
      <c r="H29" s="626">
        <v>84338</v>
      </c>
      <c r="I29" s="592">
        <f t="shared" si="6"/>
        <v>0</v>
      </c>
      <c r="J29" s="592">
        <f t="shared" si="1"/>
        <v>0</v>
      </c>
      <c r="K29" s="654">
        <f t="shared" si="2"/>
        <v>0</v>
      </c>
      <c r="L29" s="625">
        <v>60073</v>
      </c>
      <c r="M29" s="626">
        <v>59525</v>
      </c>
      <c r="N29" s="592">
        <f t="shared" si="7"/>
        <v>548</v>
      </c>
      <c r="O29" s="592">
        <f t="shared" si="4"/>
        <v>54800</v>
      </c>
      <c r="P29" s="665">
        <f t="shared" si="5"/>
        <v>0.0548</v>
      </c>
      <c r="Q29" s="180"/>
    </row>
    <row r="30" spans="1:17" ht="24" customHeight="1">
      <c r="A30" s="324">
        <v>15</v>
      </c>
      <c r="B30" s="107" t="s">
        <v>232</v>
      </c>
      <c r="C30" s="586">
        <v>4865075</v>
      </c>
      <c r="D30" s="357" t="s">
        <v>12</v>
      </c>
      <c r="E30" s="328" t="s">
        <v>354</v>
      </c>
      <c r="F30" s="329">
        <v>100</v>
      </c>
      <c r="G30" s="625">
        <v>7242</v>
      </c>
      <c r="H30" s="626">
        <v>7016</v>
      </c>
      <c r="I30" s="592">
        <f t="shared" si="6"/>
        <v>226</v>
      </c>
      <c r="J30" s="592">
        <f t="shared" si="1"/>
        <v>22600</v>
      </c>
      <c r="K30" s="654">
        <f t="shared" si="2"/>
        <v>0.0226</v>
      </c>
      <c r="L30" s="625">
        <v>3033</v>
      </c>
      <c r="M30" s="626">
        <v>2974</v>
      </c>
      <c r="N30" s="592">
        <f t="shared" si="7"/>
        <v>59</v>
      </c>
      <c r="O30" s="592">
        <f t="shared" si="4"/>
        <v>5900</v>
      </c>
      <c r="P30" s="665">
        <f t="shared" si="5"/>
        <v>0.0059</v>
      </c>
      <c r="Q30" s="609"/>
    </row>
    <row r="31" spans="1:17" ht="24" customHeight="1">
      <c r="A31" s="595" t="s">
        <v>233</v>
      </c>
      <c r="B31" s="220"/>
      <c r="C31" s="590"/>
      <c r="D31" s="220"/>
      <c r="E31" s="221"/>
      <c r="F31" s="331"/>
      <c r="G31" s="593"/>
      <c r="H31" s="592"/>
      <c r="I31" s="592"/>
      <c r="J31" s="592"/>
      <c r="K31" s="657">
        <f>SUM(K24:K29)</f>
        <v>0.1595</v>
      </c>
      <c r="L31" s="593"/>
      <c r="M31" s="592"/>
      <c r="N31" s="592"/>
      <c r="O31" s="592"/>
      <c r="P31" s="668">
        <f>SUM(P24:P29)</f>
        <v>0.1889</v>
      </c>
      <c r="Q31" s="180"/>
    </row>
    <row r="32" spans="1:17" ht="24" customHeight="1">
      <c r="A32" s="599" t="s">
        <v>239</v>
      </c>
      <c r="B32" s="220"/>
      <c r="C32" s="590"/>
      <c r="D32" s="220"/>
      <c r="E32" s="221"/>
      <c r="F32" s="331"/>
      <c r="G32" s="593"/>
      <c r="H32" s="592"/>
      <c r="I32" s="592"/>
      <c r="J32" s="592"/>
      <c r="K32" s="657"/>
      <c r="L32" s="593"/>
      <c r="M32" s="592"/>
      <c r="N32" s="592"/>
      <c r="O32" s="592"/>
      <c r="P32" s="668"/>
      <c r="Q32" s="180"/>
    </row>
    <row r="33" spans="1:17" ht="24" customHeight="1">
      <c r="A33" s="325" t="s">
        <v>234</v>
      </c>
      <c r="B33" s="221"/>
      <c r="C33" s="591"/>
      <c r="D33" s="221"/>
      <c r="E33" s="221"/>
      <c r="F33" s="333"/>
      <c r="G33" s="593"/>
      <c r="H33" s="592"/>
      <c r="I33" s="592"/>
      <c r="J33" s="592"/>
      <c r="K33" s="654"/>
      <c r="L33" s="593"/>
      <c r="M33" s="592"/>
      <c r="N33" s="592"/>
      <c r="O33" s="592"/>
      <c r="P33" s="665"/>
      <c r="Q33" s="180"/>
    </row>
    <row r="34" spans="1:17" s="728" customFormat="1" ht="24" customHeight="1">
      <c r="A34" s="324">
        <v>16</v>
      </c>
      <c r="B34" s="778" t="s">
        <v>235</v>
      </c>
      <c r="C34" s="779">
        <v>4902545</v>
      </c>
      <c r="D34" s="329" t="s">
        <v>12</v>
      </c>
      <c r="E34" s="328" t="s">
        <v>354</v>
      </c>
      <c r="F34" s="329">
        <v>50</v>
      </c>
      <c r="G34" s="720">
        <v>0</v>
      </c>
      <c r="H34" s="721">
        <v>0</v>
      </c>
      <c r="I34" s="722">
        <f>G34-H34</f>
        <v>0</v>
      </c>
      <c r="J34" s="722">
        <f t="shared" si="1"/>
        <v>0</v>
      </c>
      <c r="K34" s="780">
        <f t="shared" si="2"/>
        <v>0</v>
      </c>
      <c r="L34" s="720">
        <v>0</v>
      </c>
      <c r="M34" s="721">
        <v>0</v>
      </c>
      <c r="N34" s="722">
        <f>L34-M34</f>
        <v>0</v>
      </c>
      <c r="O34" s="722">
        <f t="shared" si="4"/>
        <v>0</v>
      </c>
      <c r="P34" s="781">
        <f t="shared" si="5"/>
        <v>0</v>
      </c>
      <c r="Q34" s="738"/>
    </row>
    <row r="35" spans="1:17" ht="24" customHeight="1">
      <c r="A35" s="595" t="s">
        <v>236</v>
      </c>
      <c r="B35" s="220"/>
      <c r="C35" s="335"/>
      <c r="D35" s="336"/>
      <c r="E35" s="107"/>
      <c r="F35" s="331"/>
      <c r="G35" s="128"/>
      <c r="H35" s="79"/>
      <c r="I35" s="79"/>
      <c r="J35" s="79"/>
      <c r="K35" s="655">
        <f>SUM(K34)</f>
        <v>0</v>
      </c>
      <c r="L35" s="218"/>
      <c r="M35" s="79"/>
      <c r="N35" s="79"/>
      <c r="O35" s="79"/>
      <c r="P35" s="666">
        <f>SUM(P34)</f>
        <v>0</v>
      </c>
      <c r="Q35" s="180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58"/>
      <c r="L36" s="528"/>
      <c r="M36" s="89"/>
      <c r="N36" s="89"/>
      <c r="O36" s="89"/>
      <c r="P36" s="669"/>
      <c r="Q36" s="181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3"/>
      <c r="L37" s="78"/>
      <c r="M37" s="78"/>
      <c r="N37" s="79"/>
      <c r="O37" s="79"/>
      <c r="P37" s="670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53"/>
      <c r="L38" s="78"/>
      <c r="M38" s="78"/>
      <c r="N38" s="79"/>
      <c r="O38" s="79"/>
      <c r="P38" s="670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59"/>
      <c r="L39" s="90"/>
      <c r="M39" s="90"/>
      <c r="N39" s="90"/>
      <c r="O39" s="90"/>
      <c r="P39" s="671"/>
    </row>
    <row r="40" spans="1:16" ht="20.25">
      <c r="A40" s="199"/>
      <c r="B40" s="337" t="s">
        <v>233</v>
      </c>
      <c r="C40" s="338"/>
      <c r="D40" s="338"/>
      <c r="E40" s="338"/>
      <c r="F40" s="338"/>
      <c r="G40" s="338"/>
      <c r="H40" s="338"/>
      <c r="I40" s="338"/>
      <c r="J40" s="338"/>
      <c r="K40" s="655">
        <f>K31-K35</f>
        <v>0.1595</v>
      </c>
      <c r="L40" s="219"/>
      <c r="M40" s="219"/>
      <c r="N40" s="219"/>
      <c r="O40" s="219"/>
      <c r="P40" s="672">
        <f>P31-P35</f>
        <v>0.1889</v>
      </c>
    </row>
    <row r="41" spans="1:16" ht="20.25">
      <c r="A41" s="159"/>
      <c r="B41" s="337" t="s">
        <v>237</v>
      </c>
      <c r="C41" s="323"/>
      <c r="D41" s="323"/>
      <c r="E41" s="323"/>
      <c r="F41" s="323"/>
      <c r="G41" s="323"/>
      <c r="H41" s="323"/>
      <c r="I41" s="323"/>
      <c r="J41" s="323"/>
      <c r="K41" s="655">
        <f>K20</f>
        <v>-0.0183</v>
      </c>
      <c r="L41" s="219"/>
      <c r="M41" s="219"/>
      <c r="N41" s="219"/>
      <c r="O41" s="219"/>
      <c r="P41" s="672">
        <f>P20</f>
        <v>1.7084000000000001</v>
      </c>
    </row>
    <row r="42" spans="1:16" ht="18">
      <c r="A42" s="159"/>
      <c r="B42" s="221"/>
      <c r="C42" s="93"/>
      <c r="D42" s="93"/>
      <c r="E42" s="93"/>
      <c r="F42" s="93"/>
      <c r="G42" s="93"/>
      <c r="H42" s="93"/>
      <c r="I42" s="93"/>
      <c r="J42" s="93"/>
      <c r="K42" s="660"/>
      <c r="L42" s="61"/>
      <c r="M42" s="61"/>
      <c r="N42" s="61"/>
      <c r="O42" s="61"/>
      <c r="P42" s="673"/>
    </row>
    <row r="43" spans="1:16" ht="18">
      <c r="A43" s="159"/>
      <c r="B43" s="221"/>
      <c r="C43" s="93"/>
      <c r="D43" s="93"/>
      <c r="E43" s="93"/>
      <c r="F43" s="93"/>
      <c r="G43" s="93"/>
      <c r="H43" s="93"/>
      <c r="I43" s="93"/>
      <c r="J43" s="93"/>
      <c r="K43" s="660"/>
      <c r="L43" s="61"/>
      <c r="M43" s="61"/>
      <c r="N43" s="61"/>
      <c r="O43" s="61"/>
      <c r="P43" s="673"/>
    </row>
    <row r="44" spans="1:16" ht="23.25">
      <c r="A44" s="159"/>
      <c r="B44" s="339" t="s">
        <v>240</v>
      </c>
      <c r="C44" s="340"/>
      <c r="D44" s="341"/>
      <c r="E44" s="341"/>
      <c r="F44" s="341"/>
      <c r="G44" s="341"/>
      <c r="H44" s="341"/>
      <c r="I44" s="341"/>
      <c r="J44" s="341"/>
      <c r="K44" s="661">
        <f>SUM(K40:K43)</f>
        <v>0.1412</v>
      </c>
      <c r="L44" s="342"/>
      <c r="M44" s="342"/>
      <c r="N44" s="342"/>
      <c r="O44" s="342"/>
      <c r="P44" s="674">
        <f>SUM(P40:P43)</f>
        <v>1.8973000000000002</v>
      </c>
    </row>
    <row r="45" ht="12.75">
      <c r="K45" s="662"/>
    </row>
    <row r="46" ht="13.5" thickBot="1">
      <c r="K46" s="662"/>
    </row>
    <row r="47" spans="1:17" ht="12.75">
      <c r="A47" s="269"/>
      <c r="B47" s="270"/>
      <c r="C47" s="270"/>
      <c r="D47" s="270"/>
      <c r="E47" s="270"/>
      <c r="F47" s="270"/>
      <c r="G47" s="270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7" t="s">
        <v>335</v>
      </c>
      <c r="B48" s="261"/>
      <c r="C48" s="261"/>
      <c r="D48" s="261"/>
      <c r="E48" s="261"/>
      <c r="F48" s="261"/>
      <c r="G48" s="261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1"/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2"/>
      <c r="B50" s="273"/>
      <c r="C50" s="273"/>
      <c r="D50" s="273"/>
      <c r="E50" s="273"/>
      <c r="F50" s="273"/>
      <c r="G50" s="273"/>
      <c r="H50" s="19"/>
      <c r="I50" s="19"/>
      <c r="J50" s="283"/>
      <c r="K50" s="584" t="s">
        <v>347</v>
      </c>
      <c r="L50" s="19"/>
      <c r="M50" s="19"/>
      <c r="N50" s="19"/>
      <c r="O50" s="19"/>
      <c r="P50" s="585" t="s">
        <v>348</v>
      </c>
      <c r="Q50" s="59"/>
    </row>
    <row r="51" spans="1:17" ht="12.75">
      <c r="A51" s="274"/>
      <c r="B51" s="159"/>
      <c r="C51" s="159"/>
      <c r="D51" s="159"/>
      <c r="E51" s="159"/>
      <c r="F51" s="159"/>
      <c r="G51" s="159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4"/>
      <c r="B52" s="159"/>
      <c r="C52" s="159"/>
      <c r="D52" s="159"/>
      <c r="E52" s="159"/>
      <c r="F52" s="159"/>
      <c r="G52" s="159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7" t="s">
        <v>338</v>
      </c>
      <c r="B53" s="262"/>
      <c r="C53" s="262"/>
      <c r="D53" s="263"/>
      <c r="E53" s="263"/>
      <c r="F53" s="264"/>
      <c r="G53" s="263"/>
      <c r="H53" s="19"/>
      <c r="I53" s="19"/>
      <c r="J53" s="19"/>
      <c r="K53" s="606">
        <f>K44</f>
        <v>0.1412</v>
      </c>
      <c r="L53" s="273" t="s">
        <v>336</v>
      </c>
      <c r="M53" s="19"/>
      <c r="N53" s="19"/>
      <c r="O53" s="19"/>
      <c r="P53" s="606">
        <f>P44</f>
        <v>1.8973000000000002</v>
      </c>
      <c r="Q53" s="344" t="s">
        <v>336</v>
      </c>
    </row>
    <row r="54" spans="1:17" ht="23.25">
      <c r="A54" s="582"/>
      <c r="B54" s="265"/>
      <c r="C54" s="265"/>
      <c r="D54" s="261"/>
      <c r="E54" s="261"/>
      <c r="F54" s="266"/>
      <c r="G54" s="261"/>
      <c r="H54" s="19"/>
      <c r="I54" s="19"/>
      <c r="J54" s="19"/>
      <c r="K54" s="342"/>
      <c r="L54" s="288"/>
      <c r="M54" s="19"/>
      <c r="N54" s="19"/>
      <c r="O54" s="19"/>
      <c r="P54" s="342"/>
      <c r="Q54" s="345"/>
    </row>
    <row r="55" spans="1:17" ht="23.25">
      <c r="A55" s="583" t="s">
        <v>337</v>
      </c>
      <c r="B55" s="267"/>
      <c r="C55" s="51"/>
      <c r="D55" s="261"/>
      <c r="E55" s="261"/>
      <c r="F55" s="268"/>
      <c r="G55" s="263"/>
      <c r="H55" s="19"/>
      <c r="I55" s="19"/>
      <c r="J55" s="19"/>
      <c r="K55" s="606">
        <f>'STEPPED UP GENCO'!K47</f>
        <v>0.008261310000000001</v>
      </c>
      <c r="L55" s="273" t="s">
        <v>336</v>
      </c>
      <c r="M55" s="19"/>
      <c r="N55" s="19"/>
      <c r="O55" s="19"/>
      <c r="P55" s="606">
        <f>'STEPPED UP GENCO'!P47</f>
        <v>-0.030099970000000004</v>
      </c>
      <c r="Q55" s="344" t="s">
        <v>336</v>
      </c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5"/>
      <c r="B59" s="19"/>
      <c r="C59" s="19"/>
      <c r="D59" s="19"/>
      <c r="E59" s="19"/>
      <c r="F59" s="19"/>
      <c r="G59" s="19"/>
      <c r="H59" s="262"/>
      <c r="I59" s="262"/>
      <c r="J59" s="600" t="s">
        <v>339</v>
      </c>
      <c r="K59" s="606">
        <f>SUM(K53:K58)</f>
        <v>0.14946130999999999</v>
      </c>
      <c r="L59" s="289" t="s">
        <v>336</v>
      </c>
      <c r="M59" s="343"/>
      <c r="N59" s="343"/>
      <c r="O59" s="343"/>
      <c r="P59" s="606">
        <f>SUM(P53:P58)</f>
        <v>1.8672000300000002</v>
      </c>
      <c r="Q59" s="289" t="s">
        <v>336</v>
      </c>
    </row>
    <row r="60" spans="1:17" ht="13.5" thickBot="1">
      <c r="A60" s="2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A25">
      <selection activeCell="Q16" sqref="Q1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2.7109375" style="0" customWidth="1"/>
    <col min="11" max="11" width="12.14062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7" t="s">
        <v>245</v>
      </c>
      <c r="P2" s="521" t="str">
        <f>NDPL!Q1</f>
        <v>AUGUST-2014</v>
      </c>
      <c r="Q2" s="577"/>
    </row>
    <row r="3" spans="1:8" ht="23.25">
      <c r="A3" s="222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01/09/2014</v>
      </c>
      <c r="H5" s="39" t="str">
        <f>NDPL!H5</f>
        <v>INTIAL READING 01/08/2014</v>
      </c>
      <c r="I5" s="39" t="s">
        <v>4</v>
      </c>
      <c r="J5" s="39" t="s">
        <v>5</v>
      </c>
      <c r="K5" s="40" t="s">
        <v>6</v>
      </c>
      <c r="L5" s="41" t="str">
        <f>NDPL!G5</f>
        <v>FINAL READING 01/09/2014</v>
      </c>
      <c r="M5" s="39" t="str">
        <f>NDPL!H5</f>
        <v>INTIAL READING 01/08/2014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8"/>
      <c r="B7" s="359" t="s">
        <v>259</v>
      </c>
      <c r="C7" s="360"/>
      <c r="D7" s="360"/>
      <c r="E7" s="360"/>
      <c r="F7" s="361"/>
      <c r="G7" s="117"/>
      <c r="H7" s="110"/>
      <c r="I7" s="110"/>
      <c r="J7" s="110"/>
      <c r="K7" s="113"/>
      <c r="L7" s="119"/>
      <c r="M7" s="25"/>
      <c r="N7" s="25"/>
      <c r="O7" s="25"/>
      <c r="P7" s="35"/>
      <c r="Q7" s="179"/>
    </row>
    <row r="8" spans="1:17" ht="19.5" customHeight="1">
      <c r="A8" s="324"/>
      <c r="B8" s="362" t="s">
        <v>260</v>
      </c>
      <c r="C8" s="363"/>
      <c r="D8" s="363"/>
      <c r="E8" s="363"/>
      <c r="F8" s="364"/>
      <c r="G8" s="44"/>
      <c r="H8" s="50"/>
      <c r="I8" s="50"/>
      <c r="J8" s="50"/>
      <c r="K8" s="48"/>
      <c r="L8" s="120"/>
      <c r="M8" s="19"/>
      <c r="N8" s="19"/>
      <c r="O8" s="19"/>
      <c r="P8" s="121"/>
      <c r="Q8" s="180"/>
    </row>
    <row r="9" spans="1:17" s="728" customFormat="1" ht="19.5" customHeight="1">
      <c r="A9" s="324">
        <v>1</v>
      </c>
      <c r="B9" s="365" t="s">
        <v>261</v>
      </c>
      <c r="C9" s="363">
        <v>4864817</v>
      </c>
      <c r="D9" s="349" t="s">
        <v>12</v>
      </c>
      <c r="E9" s="115" t="s">
        <v>354</v>
      </c>
      <c r="F9" s="364">
        <v>100</v>
      </c>
      <c r="G9" s="720">
        <v>1906</v>
      </c>
      <c r="H9" s="363">
        <v>1288</v>
      </c>
      <c r="I9" s="724">
        <f>G9-H9</f>
        <v>618</v>
      </c>
      <c r="J9" s="724">
        <f>$F9*I9</f>
        <v>61800</v>
      </c>
      <c r="K9" s="757">
        <f>J9/1000000</f>
        <v>0.0618</v>
      </c>
      <c r="L9" s="720">
        <v>1469</v>
      </c>
      <c r="M9" s="355">
        <v>1024</v>
      </c>
      <c r="N9" s="724">
        <f>L9-M9</f>
        <v>445</v>
      </c>
      <c r="O9" s="724">
        <f>$F9*N9</f>
        <v>44500</v>
      </c>
      <c r="P9" s="757">
        <f>O9/1000000</f>
        <v>0.0445</v>
      </c>
      <c r="Q9" s="776"/>
    </row>
    <row r="10" spans="1:17" ht="19.5" customHeight="1">
      <c r="A10" s="324">
        <v>2</v>
      </c>
      <c r="B10" s="365" t="s">
        <v>262</v>
      </c>
      <c r="C10" s="363">
        <v>4864797</v>
      </c>
      <c r="D10" s="349" t="s">
        <v>12</v>
      </c>
      <c r="E10" s="115" t="s">
        <v>354</v>
      </c>
      <c r="F10" s="364">
        <v>100</v>
      </c>
      <c r="G10" s="625">
        <v>2253</v>
      </c>
      <c r="H10" s="626">
        <v>2419</v>
      </c>
      <c r="I10" s="370">
        <f>G10-H10</f>
        <v>-166</v>
      </c>
      <c r="J10" s="370">
        <f>$F10*I10</f>
        <v>-16600</v>
      </c>
      <c r="K10" s="371">
        <f>J10/1000000</f>
        <v>-0.0166</v>
      </c>
      <c r="L10" s="625">
        <v>999201</v>
      </c>
      <c r="M10" s="626">
        <v>999288</v>
      </c>
      <c r="N10" s="370">
        <f>L10-M10</f>
        <v>-87</v>
      </c>
      <c r="O10" s="370">
        <f>$F10*N10</f>
        <v>-8700</v>
      </c>
      <c r="P10" s="371">
        <f>O10/1000000</f>
        <v>-0.0087</v>
      </c>
      <c r="Q10" s="180"/>
    </row>
    <row r="11" spans="1:17" ht="19.5" customHeight="1">
      <c r="A11" s="324">
        <v>3</v>
      </c>
      <c r="B11" s="365" t="s">
        <v>263</v>
      </c>
      <c r="C11" s="363">
        <v>4864818</v>
      </c>
      <c r="D11" s="349" t="s">
        <v>12</v>
      </c>
      <c r="E11" s="115" t="s">
        <v>354</v>
      </c>
      <c r="F11" s="364">
        <v>100</v>
      </c>
      <c r="G11" s="625">
        <v>258455</v>
      </c>
      <c r="H11" s="626">
        <v>257888</v>
      </c>
      <c r="I11" s="370">
        <f>G11-H11</f>
        <v>567</v>
      </c>
      <c r="J11" s="370">
        <f>$F11*I11</f>
        <v>56700</v>
      </c>
      <c r="K11" s="371">
        <f>J11/1000000</f>
        <v>0.0567</v>
      </c>
      <c r="L11" s="625">
        <v>102683</v>
      </c>
      <c r="M11" s="626">
        <v>102450</v>
      </c>
      <c r="N11" s="370">
        <f>L11-M11</f>
        <v>233</v>
      </c>
      <c r="O11" s="370">
        <f>$F11*N11</f>
        <v>23300</v>
      </c>
      <c r="P11" s="371">
        <f>O11/1000000</f>
        <v>0.0233</v>
      </c>
      <c r="Q11" s="180"/>
    </row>
    <row r="12" spans="1:17" ht="19.5" customHeight="1">
      <c r="A12" s="324">
        <v>4</v>
      </c>
      <c r="B12" s="365" t="s">
        <v>264</v>
      </c>
      <c r="C12" s="363">
        <v>4864842</v>
      </c>
      <c r="D12" s="349" t="s">
        <v>12</v>
      </c>
      <c r="E12" s="115" t="s">
        <v>354</v>
      </c>
      <c r="F12" s="705">
        <v>937.5</v>
      </c>
      <c r="G12" s="625">
        <v>34016</v>
      </c>
      <c r="H12" s="626">
        <v>33846</v>
      </c>
      <c r="I12" s="370">
        <f>G12-H12</f>
        <v>170</v>
      </c>
      <c r="J12" s="370">
        <f>$F12*I12</f>
        <v>159375</v>
      </c>
      <c r="K12" s="371">
        <f>J12/1000000</f>
        <v>0.159375</v>
      </c>
      <c r="L12" s="625">
        <v>19025</v>
      </c>
      <c r="M12" s="626">
        <v>18895</v>
      </c>
      <c r="N12" s="370">
        <f>L12-M12</f>
        <v>130</v>
      </c>
      <c r="O12" s="370">
        <f>$F12*N12</f>
        <v>121875</v>
      </c>
      <c r="P12" s="371">
        <f>O12/1000000</f>
        <v>0.121875</v>
      </c>
      <c r="Q12" s="609"/>
    </row>
    <row r="13" spans="1:17" ht="19.5" customHeight="1">
      <c r="A13" s="324"/>
      <c r="B13" s="362" t="s">
        <v>265</v>
      </c>
      <c r="C13" s="363"/>
      <c r="D13" s="349"/>
      <c r="E13" s="103"/>
      <c r="F13" s="364"/>
      <c r="G13" s="326"/>
      <c r="H13" s="355"/>
      <c r="I13" s="355"/>
      <c r="J13" s="355"/>
      <c r="K13" s="372"/>
      <c r="L13" s="378"/>
      <c r="M13" s="379"/>
      <c r="N13" s="379"/>
      <c r="O13" s="379"/>
      <c r="P13" s="380"/>
      <c r="Q13" s="180"/>
    </row>
    <row r="14" spans="1:17" ht="19.5" customHeight="1">
      <c r="A14" s="324"/>
      <c r="B14" s="362"/>
      <c r="C14" s="363"/>
      <c r="D14" s="349"/>
      <c r="E14" s="103"/>
      <c r="F14" s="364"/>
      <c r="G14" s="326"/>
      <c r="H14" s="355"/>
      <c r="I14" s="355"/>
      <c r="J14" s="355"/>
      <c r="K14" s="372"/>
      <c r="L14" s="378"/>
      <c r="M14" s="379"/>
      <c r="N14" s="379"/>
      <c r="O14" s="379"/>
      <c r="P14" s="380"/>
      <c r="Q14" s="180"/>
    </row>
    <row r="15" spans="1:17" ht="19.5" customHeight="1">
      <c r="A15" s="324">
        <v>5</v>
      </c>
      <c r="B15" s="365" t="s">
        <v>266</v>
      </c>
      <c r="C15" s="363">
        <v>4864880</v>
      </c>
      <c r="D15" s="349" t="s">
        <v>12</v>
      </c>
      <c r="E15" s="115" t="s">
        <v>354</v>
      </c>
      <c r="F15" s="364">
        <v>-500</v>
      </c>
      <c r="G15" s="625">
        <v>985209</v>
      </c>
      <c r="H15" s="626">
        <v>985209</v>
      </c>
      <c r="I15" s="370">
        <f>G15-H15</f>
        <v>0</v>
      </c>
      <c r="J15" s="370">
        <f>$F15*I15</f>
        <v>0</v>
      </c>
      <c r="K15" s="371">
        <f>J15/1000000</f>
        <v>0</v>
      </c>
      <c r="L15" s="625">
        <v>916416</v>
      </c>
      <c r="M15" s="626">
        <v>918025</v>
      </c>
      <c r="N15" s="370">
        <f>L15-M15</f>
        <v>-1609</v>
      </c>
      <c r="O15" s="370">
        <f>$F15*N15</f>
        <v>804500</v>
      </c>
      <c r="P15" s="371">
        <f>O15/1000000</f>
        <v>0.8045</v>
      </c>
      <c r="Q15" s="180"/>
    </row>
    <row r="16" spans="1:17" ht="19.5" customHeight="1">
      <c r="A16" s="324">
        <v>6</v>
      </c>
      <c r="B16" s="365" t="s">
        <v>267</v>
      </c>
      <c r="C16" s="363">
        <v>4864881</v>
      </c>
      <c r="D16" s="349" t="s">
        <v>12</v>
      </c>
      <c r="E16" s="115" t="s">
        <v>354</v>
      </c>
      <c r="F16" s="364">
        <v>-500</v>
      </c>
      <c r="G16" s="625">
        <v>989204</v>
      </c>
      <c r="H16" s="626">
        <v>989204</v>
      </c>
      <c r="I16" s="370">
        <f>G16-H16</f>
        <v>0</v>
      </c>
      <c r="J16" s="370">
        <f>$F16*I16</f>
        <v>0</v>
      </c>
      <c r="K16" s="371">
        <f>J16/1000000</f>
        <v>0</v>
      </c>
      <c r="L16" s="625">
        <v>978691</v>
      </c>
      <c r="M16" s="626">
        <v>978697</v>
      </c>
      <c r="N16" s="370">
        <f>L16-M16</f>
        <v>-6</v>
      </c>
      <c r="O16" s="370">
        <f>$F16*N16</f>
        <v>3000</v>
      </c>
      <c r="P16" s="371">
        <f>O16/1000000</f>
        <v>0.003</v>
      </c>
      <c r="Q16" s="180"/>
    </row>
    <row r="17" spans="1:17" ht="19.5" customHeight="1">
      <c r="A17" s="324">
        <v>7</v>
      </c>
      <c r="B17" s="365" t="s">
        <v>282</v>
      </c>
      <c r="C17" s="363">
        <v>4902572</v>
      </c>
      <c r="D17" s="349" t="s">
        <v>12</v>
      </c>
      <c r="E17" s="115" t="s">
        <v>354</v>
      </c>
      <c r="F17" s="364">
        <v>300</v>
      </c>
      <c r="G17" s="625">
        <v>999989</v>
      </c>
      <c r="H17" s="626">
        <v>999992</v>
      </c>
      <c r="I17" s="370">
        <f>G17-H17</f>
        <v>-3</v>
      </c>
      <c r="J17" s="370">
        <f>$F17*I17</f>
        <v>-900</v>
      </c>
      <c r="K17" s="371">
        <f>J17/1000000</f>
        <v>-0.0009</v>
      </c>
      <c r="L17" s="625">
        <v>1</v>
      </c>
      <c r="M17" s="626">
        <v>2</v>
      </c>
      <c r="N17" s="370">
        <f>L17-M17</f>
        <v>-1</v>
      </c>
      <c r="O17" s="370">
        <f>$F17*N17</f>
        <v>-300</v>
      </c>
      <c r="P17" s="371">
        <f>O17/1000000</f>
        <v>-0.0003</v>
      </c>
      <c r="Q17" s="180"/>
    </row>
    <row r="18" spans="1:17" ht="19.5" customHeight="1">
      <c r="A18" s="324"/>
      <c r="B18" s="362"/>
      <c r="C18" s="363"/>
      <c r="D18" s="349"/>
      <c r="E18" s="115"/>
      <c r="F18" s="364"/>
      <c r="G18" s="114"/>
      <c r="H18" s="103"/>
      <c r="I18" s="50"/>
      <c r="J18" s="50"/>
      <c r="K18" s="118"/>
      <c r="L18" s="381"/>
      <c r="M18" s="21"/>
      <c r="N18" s="21"/>
      <c r="O18" s="21"/>
      <c r="P18" s="28"/>
      <c r="Q18" s="180"/>
    </row>
    <row r="19" spans="1:17" ht="19.5" customHeight="1">
      <c r="A19" s="324"/>
      <c r="B19" s="362"/>
      <c r="C19" s="363"/>
      <c r="D19" s="349"/>
      <c r="E19" s="115"/>
      <c r="F19" s="364"/>
      <c r="G19" s="114"/>
      <c r="H19" s="103"/>
      <c r="I19" s="50"/>
      <c r="J19" s="50"/>
      <c r="K19" s="118"/>
      <c r="L19" s="381"/>
      <c r="M19" s="21"/>
      <c r="N19" s="21"/>
      <c r="O19" s="21"/>
      <c r="P19" s="28"/>
      <c r="Q19" s="180"/>
    </row>
    <row r="20" spans="1:17" ht="19.5" customHeight="1">
      <c r="A20" s="324"/>
      <c r="B20" s="365"/>
      <c r="C20" s="363"/>
      <c r="D20" s="349"/>
      <c r="E20" s="115"/>
      <c r="F20" s="364"/>
      <c r="G20" s="114"/>
      <c r="H20" s="103"/>
      <c r="I20" s="50"/>
      <c r="J20" s="50"/>
      <c r="K20" s="118"/>
      <c r="L20" s="381"/>
      <c r="M20" s="21"/>
      <c r="N20" s="21"/>
      <c r="O20" s="21"/>
      <c r="P20" s="28"/>
      <c r="Q20" s="180"/>
    </row>
    <row r="21" spans="1:17" ht="19.5" customHeight="1">
      <c r="A21" s="324"/>
      <c r="B21" s="362" t="s">
        <v>268</v>
      </c>
      <c r="C21" s="363"/>
      <c r="D21" s="349"/>
      <c r="E21" s="115"/>
      <c r="F21" s="366"/>
      <c r="G21" s="114"/>
      <c r="H21" s="103"/>
      <c r="I21" s="47"/>
      <c r="J21" s="51"/>
      <c r="K21" s="374">
        <f>SUM(K9:K20)</f>
        <v>0.26037499999999997</v>
      </c>
      <c r="L21" s="382"/>
      <c r="M21" s="379"/>
      <c r="N21" s="379"/>
      <c r="O21" s="379"/>
      <c r="P21" s="375">
        <f>SUM(P9:P20)</f>
        <v>0.988175</v>
      </c>
      <c r="Q21" s="180"/>
    </row>
    <row r="22" spans="1:17" ht="19.5" customHeight="1">
      <c r="A22" s="324"/>
      <c r="B22" s="362" t="s">
        <v>269</v>
      </c>
      <c r="C22" s="363"/>
      <c r="D22" s="349"/>
      <c r="E22" s="115"/>
      <c r="F22" s="366"/>
      <c r="G22" s="114"/>
      <c r="H22" s="103"/>
      <c r="I22" s="47"/>
      <c r="J22" s="47"/>
      <c r="K22" s="118"/>
      <c r="L22" s="381"/>
      <c r="M22" s="21"/>
      <c r="N22" s="21"/>
      <c r="O22" s="21"/>
      <c r="P22" s="28"/>
      <c r="Q22" s="180"/>
    </row>
    <row r="23" spans="1:17" ht="19.5" customHeight="1">
      <c r="A23" s="324"/>
      <c r="B23" s="362" t="s">
        <v>270</v>
      </c>
      <c r="C23" s="363"/>
      <c r="D23" s="349"/>
      <c r="E23" s="115"/>
      <c r="F23" s="366"/>
      <c r="G23" s="114"/>
      <c r="H23" s="103"/>
      <c r="I23" s="47"/>
      <c r="J23" s="47"/>
      <c r="K23" s="118"/>
      <c r="L23" s="381"/>
      <c r="M23" s="21"/>
      <c r="N23" s="21"/>
      <c r="O23" s="21"/>
      <c r="P23" s="28"/>
      <c r="Q23" s="180"/>
    </row>
    <row r="24" spans="1:17" ht="19.5" customHeight="1">
      <c r="A24" s="324">
        <v>8</v>
      </c>
      <c r="B24" s="365" t="s">
        <v>271</v>
      </c>
      <c r="C24" s="363">
        <v>4864794</v>
      </c>
      <c r="D24" s="349" t="s">
        <v>12</v>
      </c>
      <c r="E24" s="115" t="s">
        <v>354</v>
      </c>
      <c r="F24" s="364">
        <v>200</v>
      </c>
      <c r="G24" s="625">
        <v>927080</v>
      </c>
      <c r="H24" s="626">
        <v>927204</v>
      </c>
      <c r="I24" s="370">
        <f>G24-H24</f>
        <v>-124</v>
      </c>
      <c r="J24" s="370">
        <f>$F24*I24</f>
        <v>-24800</v>
      </c>
      <c r="K24" s="371">
        <f>J24/1000000</f>
        <v>-0.0248</v>
      </c>
      <c r="L24" s="625">
        <v>992222</v>
      </c>
      <c r="M24" s="626">
        <v>992244</v>
      </c>
      <c r="N24" s="370">
        <f>L24-M24</f>
        <v>-22</v>
      </c>
      <c r="O24" s="370">
        <f>$F24*N24</f>
        <v>-4400</v>
      </c>
      <c r="P24" s="371">
        <f>O24/1000000</f>
        <v>-0.0044</v>
      </c>
      <c r="Q24" s="180"/>
    </row>
    <row r="25" spans="1:17" ht="21" customHeight="1">
      <c r="A25" s="324">
        <v>9</v>
      </c>
      <c r="B25" s="365" t="s">
        <v>272</v>
      </c>
      <c r="C25" s="363">
        <v>4864932</v>
      </c>
      <c r="D25" s="349" t="s">
        <v>12</v>
      </c>
      <c r="E25" s="115" t="s">
        <v>354</v>
      </c>
      <c r="F25" s="364">
        <v>200</v>
      </c>
      <c r="G25" s="720">
        <v>975293</v>
      </c>
      <c r="H25" s="721">
        <v>975707</v>
      </c>
      <c r="I25" s="724">
        <f>G25-H25</f>
        <v>-414</v>
      </c>
      <c r="J25" s="724">
        <f>$F25*I25</f>
        <v>-82800</v>
      </c>
      <c r="K25" s="757">
        <f>J25/1000000</f>
        <v>-0.0828</v>
      </c>
      <c r="L25" s="720">
        <v>999624</v>
      </c>
      <c r="M25" s="721">
        <v>999687</v>
      </c>
      <c r="N25" s="724">
        <f>L25-M25</f>
        <v>-63</v>
      </c>
      <c r="O25" s="724">
        <f>$F25*N25</f>
        <v>-12600</v>
      </c>
      <c r="P25" s="757">
        <f>O25/1000000</f>
        <v>-0.0126</v>
      </c>
      <c r="Q25" s="758"/>
    </row>
    <row r="26" spans="1:17" ht="19.5" customHeight="1">
      <c r="A26" s="324"/>
      <c r="B26" s="362" t="s">
        <v>273</v>
      </c>
      <c r="C26" s="365"/>
      <c r="D26" s="349"/>
      <c r="E26" s="115"/>
      <c r="F26" s="366"/>
      <c r="G26" s="114"/>
      <c r="H26" s="103"/>
      <c r="I26" s="47"/>
      <c r="J26" s="51"/>
      <c r="K26" s="375">
        <f>SUM(K24:K25)</f>
        <v>-0.1076</v>
      </c>
      <c r="L26" s="382"/>
      <c r="M26" s="379"/>
      <c r="N26" s="379"/>
      <c r="O26" s="379"/>
      <c r="P26" s="375">
        <f>SUM(P24:P25)</f>
        <v>-0.017</v>
      </c>
      <c r="Q26" s="180"/>
    </row>
    <row r="27" spans="1:17" ht="19.5" customHeight="1">
      <c r="A27" s="324"/>
      <c r="B27" s="362" t="s">
        <v>274</v>
      </c>
      <c r="C27" s="363"/>
      <c r="D27" s="349"/>
      <c r="E27" s="103"/>
      <c r="F27" s="364"/>
      <c r="G27" s="114"/>
      <c r="H27" s="103"/>
      <c r="I27" s="50"/>
      <c r="J27" s="46"/>
      <c r="K27" s="118"/>
      <c r="L27" s="381"/>
      <c r="M27" s="21"/>
      <c r="N27" s="21"/>
      <c r="O27" s="21"/>
      <c r="P27" s="28"/>
      <c r="Q27" s="180"/>
    </row>
    <row r="28" spans="1:17" ht="19.5" customHeight="1">
      <c r="A28" s="324"/>
      <c r="B28" s="362" t="s">
        <v>270</v>
      </c>
      <c r="C28" s="363"/>
      <c r="D28" s="349"/>
      <c r="E28" s="103"/>
      <c r="F28" s="364"/>
      <c r="G28" s="114"/>
      <c r="H28" s="103"/>
      <c r="I28" s="50"/>
      <c r="J28" s="46"/>
      <c r="K28" s="118"/>
      <c r="L28" s="381"/>
      <c r="M28" s="21"/>
      <c r="N28" s="21"/>
      <c r="O28" s="21"/>
      <c r="P28" s="28"/>
      <c r="Q28" s="180"/>
    </row>
    <row r="29" spans="1:17" ht="19.5" customHeight="1">
      <c r="A29" s="324">
        <v>10</v>
      </c>
      <c r="B29" s="365" t="s">
        <v>275</v>
      </c>
      <c r="C29" s="363">
        <v>4864819</v>
      </c>
      <c r="D29" s="349" t="s">
        <v>12</v>
      </c>
      <c r="E29" s="115" t="s">
        <v>354</v>
      </c>
      <c r="F29" s="367">
        <v>200</v>
      </c>
      <c r="G29" s="625">
        <v>245663</v>
      </c>
      <c r="H29" s="626">
        <v>244844</v>
      </c>
      <c r="I29" s="370">
        <f aca="true" t="shared" si="0" ref="I29:I34">G29-H29</f>
        <v>819</v>
      </c>
      <c r="J29" s="370">
        <f aca="true" t="shared" si="1" ref="J29:J34">$F29*I29</f>
        <v>163800</v>
      </c>
      <c r="K29" s="371">
        <f aca="true" t="shared" si="2" ref="K29:K34">J29/1000000</f>
        <v>0.1638</v>
      </c>
      <c r="L29" s="625">
        <v>265436</v>
      </c>
      <c r="M29" s="626">
        <v>265230</v>
      </c>
      <c r="N29" s="370">
        <f aca="true" t="shared" si="3" ref="N29:N34">L29-M29</f>
        <v>206</v>
      </c>
      <c r="O29" s="370">
        <f aca="true" t="shared" si="4" ref="O29:O34">$F29*N29</f>
        <v>41200</v>
      </c>
      <c r="P29" s="371">
        <f aca="true" t="shared" si="5" ref="P29:P34">O29/1000000</f>
        <v>0.0412</v>
      </c>
      <c r="Q29" s="180"/>
    </row>
    <row r="30" spans="1:17" ht="19.5" customHeight="1">
      <c r="A30" s="324">
        <v>11</v>
      </c>
      <c r="B30" s="365" t="s">
        <v>276</v>
      </c>
      <c r="C30" s="363">
        <v>4864801</v>
      </c>
      <c r="D30" s="349" t="s">
        <v>12</v>
      </c>
      <c r="E30" s="115" t="s">
        <v>354</v>
      </c>
      <c r="F30" s="367">
        <v>200</v>
      </c>
      <c r="G30" s="625">
        <v>111784</v>
      </c>
      <c r="H30" s="626">
        <v>111942</v>
      </c>
      <c r="I30" s="370">
        <f t="shared" si="0"/>
        <v>-158</v>
      </c>
      <c r="J30" s="370">
        <f t="shared" si="1"/>
        <v>-31600</v>
      </c>
      <c r="K30" s="371">
        <f t="shared" si="2"/>
        <v>-0.0316</v>
      </c>
      <c r="L30" s="625">
        <v>42384</v>
      </c>
      <c r="M30" s="626">
        <v>42290</v>
      </c>
      <c r="N30" s="370">
        <f t="shared" si="3"/>
        <v>94</v>
      </c>
      <c r="O30" s="370">
        <f t="shared" si="4"/>
        <v>18800</v>
      </c>
      <c r="P30" s="371">
        <f t="shared" si="5"/>
        <v>0.0188</v>
      </c>
      <c r="Q30" s="180"/>
    </row>
    <row r="31" spans="1:17" ht="19.5" customHeight="1">
      <c r="A31" s="324">
        <v>12</v>
      </c>
      <c r="B31" s="365" t="s">
        <v>277</v>
      </c>
      <c r="C31" s="363">
        <v>4864820</v>
      </c>
      <c r="D31" s="349" t="s">
        <v>12</v>
      </c>
      <c r="E31" s="115" t="s">
        <v>354</v>
      </c>
      <c r="F31" s="367">
        <v>100</v>
      </c>
      <c r="G31" s="625">
        <v>183516</v>
      </c>
      <c r="H31" s="626">
        <v>183872</v>
      </c>
      <c r="I31" s="370">
        <f t="shared" si="0"/>
        <v>-356</v>
      </c>
      <c r="J31" s="370">
        <f t="shared" si="1"/>
        <v>-35600</v>
      </c>
      <c r="K31" s="371">
        <f t="shared" si="2"/>
        <v>-0.0356</v>
      </c>
      <c r="L31" s="625">
        <v>74146</v>
      </c>
      <c r="M31" s="626">
        <v>73961</v>
      </c>
      <c r="N31" s="370">
        <f t="shared" si="3"/>
        <v>185</v>
      </c>
      <c r="O31" s="370">
        <f t="shared" si="4"/>
        <v>18500</v>
      </c>
      <c r="P31" s="371">
        <f t="shared" si="5"/>
        <v>0.0185</v>
      </c>
      <c r="Q31" s="180"/>
    </row>
    <row r="32" spans="1:17" ht="19.5" customHeight="1">
      <c r="A32" s="324">
        <v>13</v>
      </c>
      <c r="B32" s="365" t="s">
        <v>278</v>
      </c>
      <c r="C32" s="363">
        <v>4865168</v>
      </c>
      <c r="D32" s="349" t="s">
        <v>12</v>
      </c>
      <c r="E32" s="115" t="s">
        <v>354</v>
      </c>
      <c r="F32" s="367">
        <v>1000</v>
      </c>
      <c r="G32" s="625">
        <v>990445</v>
      </c>
      <c r="H32" s="626">
        <v>990441</v>
      </c>
      <c r="I32" s="370">
        <f t="shared" si="0"/>
        <v>4</v>
      </c>
      <c r="J32" s="370">
        <f t="shared" si="1"/>
        <v>4000</v>
      </c>
      <c r="K32" s="371">
        <f t="shared" si="2"/>
        <v>0.004</v>
      </c>
      <c r="L32" s="625">
        <v>998435</v>
      </c>
      <c r="M32" s="626">
        <v>998421</v>
      </c>
      <c r="N32" s="370">
        <f t="shared" si="3"/>
        <v>14</v>
      </c>
      <c r="O32" s="370">
        <f t="shared" si="4"/>
        <v>14000</v>
      </c>
      <c r="P32" s="371">
        <f t="shared" si="5"/>
        <v>0.014</v>
      </c>
      <c r="Q32" s="180"/>
    </row>
    <row r="33" spans="1:17" ht="19.5" customHeight="1">
      <c r="A33" s="324">
        <v>14</v>
      </c>
      <c r="B33" s="365" t="s">
        <v>279</v>
      </c>
      <c r="C33" s="363">
        <v>4864802</v>
      </c>
      <c r="D33" s="349" t="s">
        <v>12</v>
      </c>
      <c r="E33" s="115" t="s">
        <v>354</v>
      </c>
      <c r="F33" s="367">
        <v>100</v>
      </c>
      <c r="G33" s="625">
        <v>961676</v>
      </c>
      <c r="H33" s="626">
        <v>961761</v>
      </c>
      <c r="I33" s="370">
        <f t="shared" si="0"/>
        <v>-85</v>
      </c>
      <c r="J33" s="370">
        <f t="shared" si="1"/>
        <v>-8500</v>
      </c>
      <c r="K33" s="371">
        <f t="shared" si="2"/>
        <v>-0.0085</v>
      </c>
      <c r="L33" s="625">
        <v>6957</v>
      </c>
      <c r="M33" s="626">
        <v>7026</v>
      </c>
      <c r="N33" s="370">
        <f t="shared" si="3"/>
        <v>-69</v>
      </c>
      <c r="O33" s="370">
        <f t="shared" si="4"/>
        <v>-6900</v>
      </c>
      <c r="P33" s="371">
        <f t="shared" si="5"/>
        <v>-0.0069</v>
      </c>
      <c r="Q33" s="180"/>
    </row>
    <row r="34" spans="1:17" ht="19.5" customHeight="1">
      <c r="A34" s="324">
        <v>15</v>
      </c>
      <c r="B34" s="365" t="s">
        <v>383</v>
      </c>
      <c r="C34" s="363">
        <v>5128400</v>
      </c>
      <c r="D34" s="349" t="s">
        <v>12</v>
      </c>
      <c r="E34" s="115" t="s">
        <v>354</v>
      </c>
      <c r="F34" s="367">
        <v>937.5</v>
      </c>
      <c r="G34" s="625">
        <v>999182</v>
      </c>
      <c r="H34" s="626">
        <v>999182</v>
      </c>
      <c r="I34" s="370">
        <f t="shared" si="0"/>
        <v>0</v>
      </c>
      <c r="J34" s="370">
        <f t="shared" si="1"/>
        <v>0</v>
      </c>
      <c r="K34" s="371">
        <f t="shared" si="2"/>
        <v>0</v>
      </c>
      <c r="L34" s="625">
        <v>997734</v>
      </c>
      <c r="M34" s="626">
        <v>998236</v>
      </c>
      <c r="N34" s="370">
        <f t="shared" si="3"/>
        <v>-502</v>
      </c>
      <c r="O34" s="370">
        <f t="shared" si="4"/>
        <v>-470625</v>
      </c>
      <c r="P34" s="704">
        <f t="shared" si="5"/>
        <v>-0.470625</v>
      </c>
      <c r="Q34" s="180"/>
    </row>
    <row r="35" spans="1:17" ht="19.5" customHeight="1">
      <c r="A35" s="324"/>
      <c r="B35" s="362" t="s">
        <v>265</v>
      </c>
      <c r="C35" s="363"/>
      <c r="D35" s="349"/>
      <c r="E35" s="103"/>
      <c r="F35" s="364"/>
      <c r="G35" s="326"/>
      <c r="H35" s="355"/>
      <c r="I35" s="355"/>
      <c r="J35" s="373"/>
      <c r="K35" s="372"/>
      <c r="L35" s="378"/>
      <c r="M35" s="379"/>
      <c r="N35" s="379"/>
      <c r="O35" s="379"/>
      <c r="P35" s="380"/>
      <c r="Q35" s="180"/>
    </row>
    <row r="36" spans="1:17" ht="19.5" customHeight="1">
      <c r="A36" s="324">
        <v>16</v>
      </c>
      <c r="B36" s="365" t="s">
        <v>280</v>
      </c>
      <c r="C36" s="363">
        <v>4864882</v>
      </c>
      <c r="D36" s="349" t="s">
        <v>12</v>
      </c>
      <c r="E36" s="115" t="s">
        <v>354</v>
      </c>
      <c r="F36" s="367">
        <v>-625</v>
      </c>
      <c r="G36" s="625">
        <v>985886</v>
      </c>
      <c r="H36" s="626">
        <v>985913</v>
      </c>
      <c r="I36" s="370">
        <f>G36-H36</f>
        <v>-27</v>
      </c>
      <c r="J36" s="370">
        <f>$F36*I36</f>
        <v>16875</v>
      </c>
      <c r="K36" s="371">
        <f>J36/1000000</f>
        <v>0.016875</v>
      </c>
      <c r="L36" s="625">
        <v>995396</v>
      </c>
      <c r="M36" s="626">
        <v>995418</v>
      </c>
      <c r="N36" s="370">
        <f>L36-M36</f>
        <v>-22</v>
      </c>
      <c r="O36" s="370">
        <f>$F36*N36</f>
        <v>13750</v>
      </c>
      <c r="P36" s="704">
        <f>O36/1000000</f>
        <v>0.01375</v>
      </c>
      <c r="Q36" s="609"/>
    </row>
    <row r="37" spans="1:17" ht="19.5" customHeight="1">
      <c r="A37" s="324">
        <v>17</v>
      </c>
      <c r="B37" s="365" t="s">
        <v>283</v>
      </c>
      <c r="C37" s="363">
        <v>4902572</v>
      </c>
      <c r="D37" s="349" t="s">
        <v>12</v>
      </c>
      <c r="E37" s="115" t="s">
        <v>354</v>
      </c>
      <c r="F37" s="367">
        <v>-300</v>
      </c>
      <c r="G37" s="625">
        <v>999989</v>
      </c>
      <c r="H37" s="626">
        <v>999992</v>
      </c>
      <c r="I37" s="370">
        <f>G37-H37</f>
        <v>-3</v>
      </c>
      <c r="J37" s="370">
        <f>$F37*I37</f>
        <v>900</v>
      </c>
      <c r="K37" s="371">
        <f>J37/1000000</f>
        <v>0.0009</v>
      </c>
      <c r="L37" s="625">
        <v>1</v>
      </c>
      <c r="M37" s="626">
        <v>2</v>
      </c>
      <c r="N37" s="370">
        <f>L37-M37</f>
        <v>-1</v>
      </c>
      <c r="O37" s="370">
        <f>$F37*N37</f>
        <v>300</v>
      </c>
      <c r="P37" s="371">
        <f>O37/1000000</f>
        <v>0.0003</v>
      </c>
      <c r="Q37" s="180"/>
    </row>
    <row r="38" spans="1:17" ht="19.5" customHeight="1">
      <c r="A38" s="324"/>
      <c r="B38" s="362"/>
      <c r="C38" s="363"/>
      <c r="D38" s="363"/>
      <c r="E38" s="365"/>
      <c r="F38" s="363"/>
      <c r="G38" s="114"/>
      <c r="H38" s="50"/>
      <c r="I38" s="50"/>
      <c r="J38" s="50"/>
      <c r="K38" s="122"/>
      <c r="L38" s="44"/>
      <c r="M38" s="21"/>
      <c r="N38" s="21"/>
      <c r="O38" s="21"/>
      <c r="P38" s="28"/>
      <c r="Q38" s="180"/>
    </row>
    <row r="39" spans="1:17" ht="19.5" customHeight="1" thickBot="1">
      <c r="A39" s="368"/>
      <c r="B39" s="369" t="s">
        <v>281</v>
      </c>
      <c r="C39" s="369"/>
      <c r="D39" s="369"/>
      <c r="E39" s="369"/>
      <c r="F39" s="369"/>
      <c r="G39" s="124"/>
      <c r="H39" s="123"/>
      <c r="I39" s="123"/>
      <c r="J39" s="123"/>
      <c r="K39" s="607">
        <f>SUM(K29:K38)</f>
        <v>0.10987499999999999</v>
      </c>
      <c r="L39" s="383"/>
      <c r="M39" s="384"/>
      <c r="N39" s="384"/>
      <c r="O39" s="384"/>
      <c r="P39" s="376">
        <f>SUM(P29:P38)</f>
        <v>-0.370975</v>
      </c>
      <c r="Q39" s="181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85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5"/>
      <c r="K42" s="18"/>
      <c r="L42" s="18"/>
      <c r="M42" s="18"/>
      <c r="N42" s="18"/>
      <c r="O42" s="18"/>
      <c r="P42" s="18"/>
    </row>
    <row r="43" spans="2:16" ht="21.75">
      <c r="B43" s="224" t="s">
        <v>340</v>
      </c>
      <c r="K43" s="387">
        <f>K21</f>
        <v>0.26037499999999997</v>
      </c>
      <c r="L43" s="386"/>
      <c r="M43" s="386"/>
      <c r="N43" s="386"/>
      <c r="O43" s="386"/>
      <c r="P43" s="387">
        <f>P21</f>
        <v>0.988175</v>
      </c>
    </row>
    <row r="44" spans="2:16" ht="21.75">
      <c r="B44" s="224" t="s">
        <v>341</v>
      </c>
      <c r="K44" s="387">
        <f>K26</f>
        <v>-0.1076</v>
      </c>
      <c r="L44" s="386"/>
      <c r="M44" s="386"/>
      <c r="N44" s="386"/>
      <c r="O44" s="386"/>
      <c r="P44" s="387">
        <f>P26</f>
        <v>-0.017</v>
      </c>
    </row>
    <row r="45" spans="2:16" ht="21.75">
      <c r="B45" s="224" t="s">
        <v>342</v>
      </c>
      <c r="K45" s="387">
        <f>K39</f>
        <v>0.10987499999999999</v>
      </c>
      <c r="L45" s="386"/>
      <c r="M45" s="386"/>
      <c r="N45" s="386"/>
      <c r="O45" s="386"/>
      <c r="P45" s="601">
        <f>P39</f>
        <v>-0.370975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8">
      <selection activeCell="K34" sqref="K3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6" t="s">
        <v>245</v>
      </c>
      <c r="P2" s="346" t="str">
        <f>NDPL!Q1</f>
        <v>AUGUST-2014</v>
      </c>
    </row>
    <row r="3" spans="1:9" ht="18">
      <c r="A3" s="220" t="s">
        <v>359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01/09/2014</v>
      </c>
      <c r="H5" s="39" t="str">
        <f>NDPL!H5</f>
        <v>INTIAL READING 01/08/2014</v>
      </c>
      <c r="I5" s="39" t="s">
        <v>4</v>
      </c>
      <c r="J5" s="39" t="s">
        <v>5</v>
      </c>
      <c r="K5" s="39" t="s">
        <v>6</v>
      </c>
      <c r="L5" s="41" t="str">
        <f>NDPL!G5</f>
        <v>FINAL READING 01/09/2014</v>
      </c>
      <c r="M5" s="39" t="str">
        <f>NDPL!H5</f>
        <v>INTIAL READING 01/08/2014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5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35" t="s">
        <v>290</v>
      </c>
      <c r="C8" s="633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36" t="s">
        <v>291</v>
      </c>
      <c r="C9" s="637" t="s">
        <v>285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18">
        <v>1</v>
      </c>
      <c r="B10" s="632" t="s">
        <v>286</v>
      </c>
      <c r="C10" s="633">
        <v>4865001</v>
      </c>
      <c r="D10" s="695" t="s">
        <v>12</v>
      </c>
      <c r="E10" s="144" t="s">
        <v>363</v>
      </c>
      <c r="F10" s="634">
        <v>2000</v>
      </c>
      <c r="G10" s="625">
        <v>6539</v>
      </c>
      <c r="H10" s="626">
        <v>6163</v>
      </c>
      <c r="I10" s="626">
        <f>G10-H10</f>
        <v>376</v>
      </c>
      <c r="J10" s="626">
        <f>$F10*I10</f>
        <v>752000</v>
      </c>
      <c r="K10" s="626">
        <f>J10/1000000</f>
        <v>0.752</v>
      </c>
      <c r="L10" s="625">
        <v>819</v>
      </c>
      <c r="M10" s="626">
        <v>800</v>
      </c>
      <c r="N10" s="592">
        <f>L10-M10</f>
        <v>19</v>
      </c>
      <c r="O10" s="592">
        <f>$F10*N10</f>
        <v>38000</v>
      </c>
      <c r="P10" s="594">
        <f>O10/1000000</f>
        <v>0.038</v>
      </c>
      <c r="Q10" s="180"/>
    </row>
    <row r="11" spans="1:17" ht="20.25">
      <c r="A11" s="618">
        <v>2</v>
      </c>
      <c r="B11" s="632" t="s">
        <v>288</v>
      </c>
      <c r="C11" s="633">
        <v>4902498</v>
      </c>
      <c r="D11" s="695" t="s">
        <v>12</v>
      </c>
      <c r="E11" s="144" t="s">
        <v>363</v>
      </c>
      <c r="F11" s="634">
        <v>2000</v>
      </c>
      <c r="G11" s="625">
        <v>15357</v>
      </c>
      <c r="H11" s="626">
        <v>15220</v>
      </c>
      <c r="I11" s="626">
        <f>G11-H11</f>
        <v>137</v>
      </c>
      <c r="J11" s="626">
        <f>$F11*I11</f>
        <v>274000</v>
      </c>
      <c r="K11" s="626">
        <f>J11/1000000</f>
        <v>0.274</v>
      </c>
      <c r="L11" s="625">
        <v>2255</v>
      </c>
      <c r="M11" s="626">
        <v>2233</v>
      </c>
      <c r="N11" s="592">
        <f>L11-M11</f>
        <v>22</v>
      </c>
      <c r="O11" s="592">
        <f>$F11*N11</f>
        <v>44000</v>
      </c>
      <c r="P11" s="594">
        <f>O11/1000000</f>
        <v>0.044</v>
      </c>
      <c r="Q11" s="180"/>
    </row>
    <row r="12" spans="1:17" ht="14.25">
      <c r="A12" s="114"/>
      <c r="B12" s="150"/>
      <c r="C12" s="132"/>
      <c r="D12" s="695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4"/>
      <c r="B13" s="153"/>
      <c r="C13" s="132"/>
      <c r="D13" s="695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4"/>
      <c r="B14" s="150"/>
      <c r="C14" s="132"/>
      <c r="D14" s="695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4"/>
      <c r="B15" s="150"/>
      <c r="C15" s="132"/>
      <c r="D15" s="695"/>
      <c r="E15" s="151"/>
      <c r="F15" s="152"/>
      <c r="G15" s="158"/>
      <c r="H15" s="648" t="s">
        <v>326</v>
      </c>
      <c r="I15" s="627"/>
      <c r="J15" s="370"/>
      <c r="K15" s="628">
        <f>SUM(K10:K11)</f>
        <v>1.026</v>
      </c>
      <c r="L15" s="218"/>
      <c r="M15" s="649" t="s">
        <v>326</v>
      </c>
      <c r="N15" s="629"/>
      <c r="O15" s="622"/>
      <c r="P15" s="630">
        <f>SUM(P10:P11)</f>
        <v>0.08199999999999999</v>
      </c>
      <c r="Q15" s="180"/>
    </row>
    <row r="16" spans="1:17" ht="18">
      <c r="A16" s="114"/>
      <c r="B16" s="391" t="s">
        <v>11</v>
      </c>
      <c r="C16" s="390"/>
      <c r="D16" s="695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292</v>
      </c>
      <c r="C17" s="184" t="s">
        <v>285</v>
      </c>
      <c r="D17" s="696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89" t="s">
        <v>286</v>
      </c>
      <c r="C18" s="390">
        <v>4902505</v>
      </c>
      <c r="D18" s="695" t="s">
        <v>12</v>
      </c>
      <c r="E18" s="144" t="s">
        <v>363</v>
      </c>
      <c r="F18" s="638">
        <v>1000</v>
      </c>
      <c r="G18" s="625">
        <v>992457</v>
      </c>
      <c r="H18" s="626">
        <v>992457</v>
      </c>
      <c r="I18" s="626">
        <f>G18-H18</f>
        <v>0</v>
      </c>
      <c r="J18" s="626">
        <f>$F18*I18</f>
        <v>0</v>
      </c>
      <c r="K18" s="626">
        <f>J18/1000000</f>
        <v>0</v>
      </c>
      <c r="L18" s="625">
        <v>38710</v>
      </c>
      <c r="M18" s="626">
        <v>38676</v>
      </c>
      <c r="N18" s="592">
        <f>L18-M18</f>
        <v>34</v>
      </c>
      <c r="O18" s="592">
        <f>$F18*N18</f>
        <v>34000</v>
      </c>
      <c r="P18" s="594">
        <f>O18/1000000</f>
        <v>0.034</v>
      </c>
      <c r="Q18" s="180"/>
    </row>
    <row r="19" spans="1:17" ht="20.25">
      <c r="A19" s="326">
        <v>4</v>
      </c>
      <c r="B19" s="389" t="s">
        <v>288</v>
      </c>
      <c r="C19" s="390">
        <v>5128424</v>
      </c>
      <c r="D19" s="695" t="s">
        <v>12</v>
      </c>
      <c r="E19" s="144" t="s">
        <v>363</v>
      </c>
      <c r="F19" s="638">
        <v>1000</v>
      </c>
      <c r="G19" s="720">
        <v>995084</v>
      </c>
      <c r="H19" s="721">
        <v>995084</v>
      </c>
      <c r="I19" s="721">
        <f>G19-H19</f>
        <v>0</v>
      </c>
      <c r="J19" s="721">
        <f>$F19*I19</f>
        <v>0</v>
      </c>
      <c r="K19" s="721">
        <f>J19/1000000</f>
        <v>0</v>
      </c>
      <c r="L19" s="720">
        <v>994154</v>
      </c>
      <c r="M19" s="721">
        <v>994191</v>
      </c>
      <c r="N19" s="722">
        <f>L19-M19</f>
        <v>-37</v>
      </c>
      <c r="O19" s="722">
        <f>$F19*N19</f>
        <v>-37000</v>
      </c>
      <c r="P19" s="723">
        <f>O19/1000000</f>
        <v>-0.037</v>
      </c>
      <c r="Q19" s="569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1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51" t="s">
        <v>326</v>
      </c>
      <c r="I21" s="650"/>
      <c r="J21" s="523"/>
      <c r="K21" s="631">
        <f>SUM(K18:K19)</f>
        <v>0</v>
      </c>
      <c r="L21" s="23"/>
      <c r="M21" s="651" t="s">
        <v>326</v>
      </c>
      <c r="N21" s="631"/>
      <c r="O21" s="523"/>
      <c r="P21" s="631">
        <f>SUM(P18:P19)</f>
        <v>-0.0029999999999999957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1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39" t="s">
        <v>294</v>
      </c>
      <c r="B28" s="221"/>
      <c r="C28" s="221"/>
      <c r="D28" s="221"/>
      <c r="E28" s="221"/>
      <c r="F28" s="221"/>
      <c r="K28" s="160">
        <f>(K15+K21)</f>
        <v>1.026</v>
      </c>
      <c r="L28" s="161"/>
      <c r="M28" s="161"/>
      <c r="N28" s="161"/>
      <c r="O28" s="161"/>
      <c r="P28" s="160">
        <f>(P15+P21)</f>
        <v>0.07899999999999999</v>
      </c>
    </row>
    <row r="31" spans="1:2" ht="18">
      <c r="A31" s="639" t="s">
        <v>295</v>
      </c>
      <c r="B31" s="639" t="s">
        <v>296</v>
      </c>
    </row>
    <row r="32" spans="1:16" ht="18">
      <c r="A32" s="237"/>
      <c r="B32" s="237"/>
      <c r="H32" s="185" t="s">
        <v>297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298</v>
      </c>
      <c r="I33" s="221"/>
      <c r="J33" s="185"/>
      <c r="K33" s="333">
        <f>BRPL!K17</f>
        <v>0</v>
      </c>
      <c r="L33" s="333"/>
      <c r="M33" s="333"/>
      <c r="N33" s="333"/>
      <c r="O33" s="333"/>
      <c r="P33" s="333">
        <f>BRPL!P17</f>
        <v>0</v>
      </c>
    </row>
    <row r="34" spans="8:16" ht="18">
      <c r="H34" s="185" t="s">
        <v>299</v>
      </c>
      <c r="I34" s="221"/>
      <c r="J34" s="185"/>
      <c r="K34" s="221">
        <f>BYPL!K33</f>
        <v>-0.0235</v>
      </c>
      <c r="L34" s="221"/>
      <c r="M34" s="640"/>
      <c r="N34" s="221"/>
      <c r="O34" s="221"/>
      <c r="P34" s="221">
        <f>BYPL!P33</f>
        <v>-6.634</v>
      </c>
    </row>
    <row r="35" spans="8:16" ht="18">
      <c r="H35" s="185" t="s">
        <v>300</v>
      </c>
      <c r="I35" s="221"/>
      <c r="J35" s="185"/>
      <c r="K35" s="221">
        <f>NDMC!K32</f>
        <v>0.076</v>
      </c>
      <c r="L35" s="221"/>
      <c r="M35" s="221"/>
      <c r="N35" s="221"/>
      <c r="O35" s="221"/>
      <c r="P35" s="221">
        <f>NDMC!P32</f>
        <v>2.6254999999999997</v>
      </c>
    </row>
    <row r="36" spans="8:16" ht="18">
      <c r="H36" s="185" t="s">
        <v>301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41" t="s">
        <v>302</v>
      </c>
      <c r="I37" s="185"/>
      <c r="J37" s="185"/>
      <c r="K37" s="185">
        <f>SUM(K32:K36)</f>
        <v>0.0525</v>
      </c>
      <c r="L37" s="221"/>
      <c r="M37" s="221"/>
      <c r="N37" s="221"/>
      <c r="O37" s="221"/>
      <c r="P37" s="185">
        <f>SUM(P32:P36)</f>
        <v>-4.008500000000001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39" t="s">
        <v>327</v>
      </c>
      <c r="B39" s="134"/>
      <c r="C39" s="134"/>
      <c r="D39" s="134"/>
      <c r="E39" s="134"/>
      <c r="F39" s="134"/>
      <c r="G39" s="134"/>
      <c r="H39" s="185"/>
      <c r="I39" s="642"/>
      <c r="J39" s="185"/>
      <c r="K39" s="642">
        <f>K28+K37</f>
        <v>1.0785</v>
      </c>
      <c r="L39" s="221"/>
      <c r="M39" s="221"/>
      <c r="N39" s="221"/>
      <c r="O39" s="221"/>
      <c r="P39" s="642">
        <f>P28+P37</f>
        <v>-3.9295000000000004</v>
      </c>
    </row>
    <row r="40" spans="1:10" ht="18">
      <c r="A40" s="185"/>
      <c r="B40" s="133"/>
      <c r="C40" s="134"/>
      <c r="D40" s="134"/>
      <c r="E40" s="134"/>
      <c r="F40" s="134"/>
      <c r="G40" s="134"/>
      <c r="H40" s="134"/>
      <c r="I40" s="163"/>
      <c r="J40" s="134"/>
    </row>
    <row r="41" spans="1:10" ht="18">
      <c r="A41" s="641" t="s">
        <v>303</v>
      </c>
      <c r="B41" s="185" t="s">
        <v>304</v>
      </c>
      <c r="C41" s="134"/>
      <c r="D41" s="134"/>
      <c r="E41" s="134"/>
      <c r="F41" s="134"/>
      <c r="G41" s="134"/>
      <c r="H41" s="134"/>
      <c r="I41" s="163"/>
      <c r="J41" s="134"/>
    </row>
    <row r="42" spans="1:10" ht="12.75">
      <c r="A42" s="162"/>
      <c r="B42" s="133"/>
      <c r="C42" s="134"/>
      <c r="D42" s="134"/>
      <c r="E42" s="134"/>
      <c r="F42" s="134"/>
      <c r="G42" s="134"/>
      <c r="H42" s="134"/>
      <c r="I42" s="163"/>
      <c r="J42" s="134"/>
    </row>
    <row r="43" spans="1:16" ht="18">
      <c r="A43" s="643" t="s">
        <v>305</v>
      </c>
      <c r="B43" s="644" t="s">
        <v>306</v>
      </c>
      <c r="C43" s="645" t="s">
        <v>307</v>
      </c>
      <c r="D43" s="644"/>
      <c r="E43" s="644"/>
      <c r="F43" s="644"/>
      <c r="G43" s="523">
        <v>28.7051</v>
      </c>
      <c r="H43" s="644" t="s">
        <v>308</v>
      </c>
      <c r="I43" s="644"/>
      <c r="J43" s="646"/>
      <c r="K43" s="644">
        <f>($K$39*G43)/100</f>
        <v>0.30958450350000005</v>
      </c>
      <c r="L43" s="644"/>
      <c r="M43" s="644"/>
      <c r="N43" s="644"/>
      <c r="O43" s="644"/>
      <c r="P43" s="644">
        <f>($P$39*G43)/100</f>
        <v>-1.1279669045</v>
      </c>
    </row>
    <row r="44" spans="1:16" ht="18">
      <c r="A44" s="643" t="s">
        <v>309</v>
      </c>
      <c r="B44" s="644" t="s">
        <v>364</v>
      </c>
      <c r="C44" s="645" t="s">
        <v>307</v>
      </c>
      <c r="D44" s="644"/>
      <c r="E44" s="644"/>
      <c r="F44" s="644"/>
      <c r="G44" s="523">
        <v>42.175</v>
      </c>
      <c r="H44" s="644" t="s">
        <v>308</v>
      </c>
      <c r="I44" s="644"/>
      <c r="J44" s="646"/>
      <c r="K44" s="644">
        <f>($K$39*G44)/100</f>
        <v>0.454857375</v>
      </c>
      <c r="L44" s="644"/>
      <c r="M44" s="644"/>
      <c r="N44" s="644"/>
      <c r="O44" s="644"/>
      <c r="P44" s="644">
        <f>($P$39*G44)/100</f>
        <v>-1.657266625</v>
      </c>
    </row>
    <row r="45" spans="1:16" ht="18">
      <c r="A45" s="643" t="s">
        <v>310</v>
      </c>
      <c r="B45" s="644" t="s">
        <v>365</v>
      </c>
      <c r="C45" s="645" t="s">
        <v>307</v>
      </c>
      <c r="D45" s="644"/>
      <c r="E45" s="644"/>
      <c r="F45" s="644"/>
      <c r="G45" s="523">
        <v>23.4004</v>
      </c>
      <c r="H45" s="644" t="s">
        <v>308</v>
      </c>
      <c r="I45" s="644"/>
      <c r="J45" s="646"/>
      <c r="K45" s="644">
        <f>($K$39*G45)/100</f>
        <v>0.252373314</v>
      </c>
      <c r="L45" s="644"/>
      <c r="M45" s="644"/>
      <c r="N45" s="644"/>
      <c r="O45" s="644"/>
      <c r="P45" s="644">
        <f>($P$39*G45)/100</f>
        <v>-0.9195187180000002</v>
      </c>
    </row>
    <row r="46" spans="1:16" ht="18">
      <c r="A46" s="643" t="s">
        <v>311</v>
      </c>
      <c r="B46" s="644" t="s">
        <v>366</v>
      </c>
      <c r="C46" s="645" t="s">
        <v>307</v>
      </c>
      <c r="D46" s="644"/>
      <c r="E46" s="644"/>
      <c r="F46" s="644"/>
      <c r="G46" s="523">
        <v>4.9535</v>
      </c>
      <c r="H46" s="644" t="s">
        <v>308</v>
      </c>
      <c r="I46" s="644"/>
      <c r="J46" s="646"/>
      <c r="K46" s="644">
        <f>($K$39*G46)/100</f>
        <v>0.0534234975</v>
      </c>
      <c r="L46" s="644"/>
      <c r="M46" s="644"/>
      <c r="N46" s="644"/>
      <c r="O46" s="644"/>
      <c r="P46" s="644">
        <f>($P$39*G46)/100</f>
        <v>-0.19464778250000003</v>
      </c>
    </row>
    <row r="47" spans="1:16" ht="18">
      <c r="A47" s="643" t="s">
        <v>312</v>
      </c>
      <c r="B47" s="644" t="s">
        <v>367</v>
      </c>
      <c r="C47" s="645" t="s">
        <v>307</v>
      </c>
      <c r="D47" s="644"/>
      <c r="E47" s="644"/>
      <c r="F47" s="644"/>
      <c r="G47" s="523">
        <v>0.766</v>
      </c>
      <c r="H47" s="644" t="s">
        <v>308</v>
      </c>
      <c r="I47" s="644"/>
      <c r="J47" s="646"/>
      <c r="K47" s="644">
        <f>($K$39*G47)/100</f>
        <v>0.008261310000000001</v>
      </c>
      <c r="L47" s="644"/>
      <c r="M47" s="644"/>
      <c r="N47" s="644"/>
      <c r="O47" s="644"/>
      <c r="P47" s="644">
        <f>($P$39*G47)/100</f>
        <v>-0.030099970000000004</v>
      </c>
    </row>
    <row r="48" spans="6:10" ht="12.75">
      <c r="F48" s="164"/>
      <c r="J48" s="165"/>
    </row>
    <row r="49" spans="1:10" ht="15">
      <c r="A49" s="647" t="s">
        <v>429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3">
      <selection activeCell="N13" sqref="N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8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11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06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432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38" t="s">
        <v>347</v>
      </c>
      <c r="J11" s="304"/>
      <c r="K11" s="304"/>
      <c r="L11" s="304"/>
      <c r="M11" s="304"/>
      <c r="N11" s="538" t="s">
        <v>348</v>
      </c>
      <c r="O11" s="304"/>
      <c r="P11" s="304"/>
      <c r="Q11" s="500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5">
        <v>1</v>
      </c>
      <c r="B13" s="506" t="s">
        <v>329</v>
      </c>
      <c r="C13" s="507"/>
      <c r="D13" s="507"/>
      <c r="E13" s="504"/>
      <c r="F13" s="504"/>
      <c r="G13" s="256"/>
      <c r="H13" s="501" t="s">
        <v>361</v>
      </c>
      <c r="I13" s="502">
        <f>NDPL!K164</f>
        <v>0.35339842349999984</v>
      </c>
      <c r="J13" s="302"/>
      <c r="K13" s="302"/>
      <c r="L13" s="302"/>
      <c r="M13" s="501" t="s">
        <v>361</v>
      </c>
      <c r="N13" s="502">
        <f>NDPL!P164</f>
        <v>1.3490190955</v>
      </c>
      <c r="O13" s="302"/>
      <c r="P13" s="302"/>
      <c r="Q13" s="320"/>
      <c r="R13" s="19"/>
    </row>
    <row r="14" spans="1:18" ht="26.25">
      <c r="A14" s="505"/>
      <c r="B14" s="506"/>
      <c r="C14" s="507"/>
      <c r="D14" s="507"/>
      <c r="E14" s="504"/>
      <c r="F14" s="504"/>
      <c r="G14" s="256"/>
      <c r="H14" s="501"/>
      <c r="I14" s="502"/>
      <c r="J14" s="302"/>
      <c r="K14" s="302"/>
      <c r="L14" s="302"/>
      <c r="M14" s="501"/>
      <c r="N14" s="502"/>
      <c r="O14" s="302"/>
      <c r="P14" s="302"/>
      <c r="Q14" s="320"/>
      <c r="R14" s="19"/>
    </row>
    <row r="15" spans="1:18" ht="26.25">
      <c r="A15" s="505"/>
      <c r="B15" s="506"/>
      <c r="C15" s="507"/>
      <c r="D15" s="507"/>
      <c r="E15" s="504"/>
      <c r="F15" s="504"/>
      <c r="G15" s="251"/>
      <c r="H15" s="501"/>
      <c r="I15" s="502"/>
      <c r="J15" s="302"/>
      <c r="K15" s="302"/>
      <c r="L15" s="302"/>
      <c r="M15" s="501"/>
      <c r="N15" s="502"/>
      <c r="O15" s="302"/>
      <c r="P15" s="302"/>
      <c r="Q15" s="320"/>
      <c r="R15" s="19"/>
    </row>
    <row r="16" spans="1:18" ht="26.25">
      <c r="A16" s="505">
        <v>2</v>
      </c>
      <c r="B16" s="506" t="s">
        <v>330</v>
      </c>
      <c r="C16" s="507"/>
      <c r="D16" s="507"/>
      <c r="E16" s="504"/>
      <c r="F16" s="504"/>
      <c r="G16" s="256"/>
      <c r="H16" s="501"/>
      <c r="I16" s="502">
        <f>BRPL!K178</f>
        <v>-5.331090292999999</v>
      </c>
      <c r="J16" s="302"/>
      <c r="K16" s="302"/>
      <c r="L16" s="302"/>
      <c r="M16" s="501" t="s">
        <v>361</v>
      </c>
      <c r="N16" s="502">
        <f>BRPL!P178</f>
        <v>16.179722829</v>
      </c>
      <c r="O16" s="302"/>
      <c r="P16" s="302"/>
      <c r="Q16" s="320"/>
      <c r="R16" s="19"/>
    </row>
    <row r="17" spans="1:18" ht="26.25">
      <c r="A17" s="505"/>
      <c r="B17" s="506"/>
      <c r="C17" s="507"/>
      <c r="D17" s="507"/>
      <c r="E17" s="504"/>
      <c r="F17" s="504"/>
      <c r="G17" s="256"/>
      <c r="H17" s="501"/>
      <c r="I17" s="502"/>
      <c r="J17" s="302"/>
      <c r="K17" s="302"/>
      <c r="L17" s="302"/>
      <c r="M17" s="501"/>
      <c r="N17" s="502"/>
      <c r="O17" s="302"/>
      <c r="P17" s="302"/>
      <c r="Q17" s="320"/>
      <c r="R17" s="19"/>
    </row>
    <row r="18" spans="1:18" ht="26.25">
      <c r="A18" s="505"/>
      <c r="B18" s="506"/>
      <c r="C18" s="507"/>
      <c r="D18" s="507"/>
      <c r="E18" s="504"/>
      <c r="F18" s="504"/>
      <c r="G18" s="251"/>
      <c r="H18" s="501"/>
      <c r="I18" s="502"/>
      <c r="J18" s="302"/>
      <c r="K18" s="302"/>
      <c r="L18" s="302"/>
      <c r="M18" s="501"/>
      <c r="N18" s="502"/>
      <c r="O18" s="302"/>
      <c r="P18" s="302"/>
      <c r="Q18" s="320"/>
      <c r="R18" s="19"/>
    </row>
    <row r="19" spans="1:18" ht="26.25">
      <c r="A19" s="505">
        <v>3</v>
      </c>
      <c r="B19" s="506" t="s">
        <v>331</v>
      </c>
      <c r="C19" s="507"/>
      <c r="D19" s="507"/>
      <c r="E19" s="504"/>
      <c r="F19" s="504"/>
      <c r="G19" s="256"/>
      <c r="H19" s="501" t="s">
        <v>361</v>
      </c>
      <c r="I19" s="502">
        <f>BYPL!K167</f>
        <v>0.435073314</v>
      </c>
      <c r="J19" s="302"/>
      <c r="K19" s="302"/>
      <c r="L19" s="302"/>
      <c r="M19" s="501" t="s">
        <v>361</v>
      </c>
      <c r="N19" s="502">
        <f>BYPL!P167</f>
        <v>14.460414362</v>
      </c>
      <c r="O19" s="302"/>
      <c r="P19" s="302"/>
      <c r="Q19" s="320"/>
      <c r="R19" s="19"/>
    </row>
    <row r="20" spans="1:18" ht="26.25">
      <c r="A20" s="505"/>
      <c r="B20" s="506"/>
      <c r="C20" s="507"/>
      <c r="D20" s="507"/>
      <c r="E20" s="504"/>
      <c r="F20" s="504"/>
      <c r="G20" s="256"/>
      <c r="H20" s="501"/>
      <c r="I20" s="502"/>
      <c r="J20" s="302"/>
      <c r="K20" s="302"/>
      <c r="L20" s="302"/>
      <c r="M20" s="501"/>
      <c r="N20" s="502"/>
      <c r="O20" s="302"/>
      <c r="P20" s="302"/>
      <c r="Q20" s="320"/>
      <c r="R20" s="19"/>
    </row>
    <row r="21" spans="1:18" ht="26.25">
      <c r="A21" s="505"/>
      <c r="B21" s="508"/>
      <c r="C21" s="508"/>
      <c r="D21" s="508"/>
      <c r="E21" s="343"/>
      <c r="F21" s="343"/>
      <c r="G21" s="130"/>
      <c r="H21" s="501"/>
      <c r="I21" s="502"/>
      <c r="J21" s="302"/>
      <c r="K21" s="302"/>
      <c r="L21" s="302"/>
      <c r="M21" s="501"/>
      <c r="N21" s="502"/>
      <c r="O21" s="302"/>
      <c r="P21" s="302"/>
      <c r="Q21" s="320"/>
      <c r="R21" s="19"/>
    </row>
    <row r="22" spans="1:18" ht="26.25">
      <c r="A22" s="505">
        <v>4</v>
      </c>
      <c r="B22" s="506" t="s">
        <v>332</v>
      </c>
      <c r="C22" s="508"/>
      <c r="D22" s="508"/>
      <c r="E22" s="343"/>
      <c r="F22" s="343"/>
      <c r="G22" s="256"/>
      <c r="H22" s="501" t="s">
        <v>361</v>
      </c>
      <c r="I22" s="502">
        <f>NDMC!K84</f>
        <v>1.9997234975000004</v>
      </c>
      <c r="J22" s="302"/>
      <c r="K22" s="302"/>
      <c r="L22" s="302"/>
      <c r="M22" s="501" t="s">
        <v>361</v>
      </c>
      <c r="N22" s="502">
        <f>NDMC!P84</f>
        <v>6.830235550833335</v>
      </c>
      <c r="O22" s="302"/>
      <c r="P22" s="302"/>
      <c r="Q22" s="320"/>
      <c r="R22" s="19"/>
    </row>
    <row r="23" spans="1:18" ht="26.25">
      <c r="A23" s="505"/>
      <c r="B23" s="506"/>
      <c r="C23" s="508"/>
      <c r="D23" s="508"/>
      <c r="E23" s="343"/>
      <c r="F23" s="343"/>
      <c r="G23" s="256"/>
      <c r="H23" s="501"/>
      <c r="I23" s="502"/>
      <c r="J23" s="302"/>
      <c r="K23" s="302"/>
      <c r="L23" s="302"/>
      <c r="M23" s="501"/>
      <c r="N23" s="502"/>
      <c r="O23" s="302"/>
      <c r="P23" s="302"/>
      <c r="Q23" s="320"/>
      <c r="R23" s="19"/>
    </row>
    <row r="24" spans="1:18" ht="26.25">
      <c r="A24" s="505"/>
      <c r="B24" s="508"/>
      <c r="C24" s="508"/>
      <c r="D24" s="508"/>
      <c r="E24" s="343"/>
      <c r="F24" s="343"/>
      <c r="G24" s="130"/>
      <c r="H24" s="501"/>
      <c r="I24" s="502"/>
      <c r="J24" s="302"/>
      <c r="K24" s="302"/>
      <c r="L24" s="302"/>
      <c r="M24" s="501"/>
      <c r="N24" s="502"/>
      <c r="O24" s="302"/>
      <c r="P24" s="302"/>
      <c r="Q24" s="320"/>
      <c r="R24" s="19"/>
    </row>
    <row r="25" spans="1:18" ht="26.25">
      <c r="A25" s="505">
        <v>5</v>
      </c>
      <c r="B25" s="506" t="s">
        <v>333</v>
      </c>
      <c r="C25" s="508"/>
      <c r="D25" s="508"/>
      <c r="E25" s="343"/>
      <c r="F25" s="343"/>
      <c r="G25" s="256"/>
      <c r="H25" s="501" t="s">
        <v>361</v>
      </c>
      <c r="I25" s="502">
        <f>MES!K59</f>
        <v>0.14946130999999999</v>
      </c>
      <c r="J25" s="302"/>
      <c r="K25" s="302"/>
      <c r="L25" s="302"/>
      <c r="M25" s="501" t="s">
        <v>361</v>
      </c>
      <c r="N25" s="502">
        <f>MES!P59</f>
        <v>1.8672000300000002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3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498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497"/>
      <c r="F33" s="497"/>
      <c r="G33" s="19"/>
      <c r="H33" s="19"/>
      <c r="I33" s="19"/>
    </row>
    <row r="34" spans="1:9" ht="15">
      <c r="A34" s="283"/>
      <c r="B34" s="283"/>
      <c r="C34" s="283"/>
      <c r="D34" s="283"/>
      <c r="E34" s="497"/>
      <c r="F34" s="497"/>
      <c r="G34" s="19"/>
      <c r="H34" s="19"/>
      <c r="I34" s="19"/>
    </row>
    <row r="35" spans="1:9" s="497" customFormat="1" ht="15" customHeight="1">
      <c r="A35" s="510" t="s">
        <v>368</v>
      </c>
      <c r="E35"/>
      <c r="F35"/>
      <c r="G35" s="283"/>
      <c r="H35" s="283"/>
      <c r="I35" s="283"/>
    </row>
    <row r="36" spans="1:9" s="497" customFormat="1" ht="15" customHeight="1">
      <c r="A36" s="510"/>
      <c r="E36"/>
      <c r="F36"/>
      <c r="H36" s="283"/>
      <c r="I36" s="283"/>
    </row>
    <row r="37" spans="1:9" s="497" customFormat="1" ht="15" customHeight="1">
      <c r="A37" s="510" t="s">
        <v>369</v>
      </c>
      <c r="E37"/>
      <c r="F37"/>
      <c r="I37" s="283"/>
    </row>
    <row r="38" spans="1:9" s="497" customFormat="1" ht="15" customHeight="1">
      <c r="A38" s="509"/>
      <c r="E38"/>
      <c r="F38"/>
      <c r="I38" s="283"/>
    </row>
    <row r="39" spans="1:9" s="497" customFormat="1" ht="15" customHeight="1">
      <c r="A39" s="510"/>
      <c r="E39"/>
      <c r="F39"/>
      <c r="I39" s="283"/>
    </row>
    <row r="40" spans="1:6" s="497" customFormat="1" ht="15" customHeight="1">
      <c r="A40" s="510"/>
      <c r="B40" s="49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B1">
      <selection activeCell="J12" sqref="J12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01/09/2014</v>
      </c>
      <c r="H2" s="39" t="str">
        <f>NDPL!H5</f>
        <v>INTIAL READING 01/08/2014</v>
      </c>
      <c r="I2" s="39" t="s">
        <v>4</v>
      </c>
      <c r="J2" s="39" t="s">
        <v>5</v>
      </c>
      <c r="K2" s="39" t="s">
        <v>6</v>
      </c>
      <c r="L2" s="41" t="str">
        <f>NDPL!G5</f>
        <v>FINAL READING 01/09/2014</v>
      </c>
      <c r="M2" s="39" t="str">
        <f>NDPL!H5</f>
        <v>INTIAL READING 01/08/2014</v>
      </c>
      <c r="N2" s="39" t="s">
        <v>4</v>
      </c>
      <c r="O2" s="39" t="s">
        <v>5</v>
      </c>
      <c r="P2" s="40" t="s">
        <v>6</v>
      </c>
      <c r="Q2" s="680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353</v>
      </c>
      <c r="C5" s="155" t="s">
        <v>285</v>
      </c>
      <c r="D5" s="19"/>
      <c r="E5" s="19"/>
      <c r="F5" s="121"/>
      <c r="G5" s="23"/>
      <c r="H5" s="19"/>
      <c r="I5" s="19"/>
      <c r="J5" s="19"/>
      <c r="K5" s="121"/>
      <c r="L5" s="23"/>
      <c r="M5" s="19"/>
      <c r="N5" s="19"/>
      <c r="O5" s="19"/>
      <c r="P5" s="121"/>
      <c r="Q5" s="180"/>
    </row>
    <row r="6" spans="1:17" ht="15">
      <c r="A6" s="100">
        <v>1</v>
      </c>
      <c r="B6" s="127" t="s">
        <v>350</v>
      </c>
      <c r="C6" s="21">
        <v>4902492</v>
      </c>
      <c r="D6" s="151" t="s">
        <v>12</v>
      </c>
      <c r="E6" s="151" t="s">
        <v>287</v>
      </c>
      <c r="F6" s="28">
        <v>1500</v>
      </c>
      <c r="G6" s="439">
        <v>953235</v>
      </c>
      <c r="H6" s="512">
        <v>953235</v>
      </c>
      <c r="I6" s="79">
        <f>G6-H6</f>
        <v>0</v>
      </c>
      <c r="J6" s="79">
        <f>$F6*I6</f>
        <v>0</v>
      </c>
      <c r="K6" s="81">
        <f>J6/1000000</f>
        <v>0</v>
      </c>
      <c r="L6" s="439">
        <v>979567</v>
      </c>
      <c r="M6" s="512">
        <v>979909</v>
      </c>
      <c r="N6" s="79">
        <f>L6-M6</f>
        <v>-342</v>
      </c>
      <c r="O6" s="79">
        <f>$F6*N6</f>
        <v>-513000</v>
      </c>
      <c r="P6" s="81">
        <f>O6/1000000</f>
        <v>-0.513</v>
      </c>
      <c r="Q6" s="180"/>
    </row>
    <row r="7" spans="1:17" ht="15">
      <c r="A7" s="709">
        <v>2</v>
      </c>
      <c r="B7" s="127" t="s">
        <v>351</v>
      </c>
      <c r="C7" s="710">
        <v>5128477</v>
      </c>
      <c r="D7" s="151" t="s">
        <v>12</v>
      </c>
      <c r="E7" s="151" t="s">
        <v>287</v>
      </c>
      <c r="F7" s="711">
        <v>1500</v>
      </c>
      <c r="G7" s="439">
        <v>994840</v>
      </c>
      <c r="H7" s="440">
        <v>995042</v>
      </c>
      <c r="I7" s="79">
        <f>G7-H7</f>
        <v>-202</v>
      </c>
      <c r="J7" s="79">
        <f>$F7*I7</f>
        <v>-303000</v>
      </c>
      <c r="K7" s="81">
        <f>J7/1000000</f>
        <v>-0.303</v>
      </c>
      <c r="L7" s="439">
        <v>995426</v>
      </c>
      <c r="M7" s="440">
        <v>995612</v>
      </c>
      <c r="N7" s="79">
        <f>L7-M7</f>
        <v>-186</v>
      </c>
      <c r="O7" s="79">
        <f>$F7*N7</f>
        <v>-279000</v>
      </c>
      <c r="P7" s="81">
        <f>O7/1000000</f>
        <v>-0.279</v>
      </c>
      <c r="Q7" s="180"/>
    </row>
    <row r="8" spans="1:17" s="728" customFormat="1" ht="15">
      <c r="A8" s="709">
        <v>3</v>
      </c>
      <c r="B8" s="127" t="s">
        <v>352</v>
      </c>
      <c r="C8" s="710">
        <v>4864840</v>
      </c>
      <c r="D8" s="151" t="s">
        <v>12</v>
      </c>
      <c r="E8" s="151" t="s">
        <v>287</v>
      </c>
      <c r="F8" s="711">
        <v>750</v>
      </c>
      <c r="G8" s="442">
        <v>0</v>
      </c>
      <c r="H8" s="349">
        <v>0</v>
      </c>
      <c r="I8" s="527">
        <f>G8-H8</f>
        <v>0</v>
      </c>
      <c r="J8" s="527">
        <f>$F8*I8</f>
        <v>0</v>
      </c>
      <c r="K8" s="777">
        <f>J8/1000000</f>
        <v>0</v>
      </c>
      <c r="L8" s="442">
        <v>999353</v>
      </c>
      <c r="M8" s="349">
        <v>999998</v>
      </c>
      <c r="N8" s="527">
        <f>L8-M8</f>
        <v>-645</v>
      </c>
      <c r="O8" s="527">
        <f>$F8*N8</f>
        <v>-483750</v>
      </c>
      <c r="P8" s="777">
        <f>O8/1000000</f>
        <v>-0.48375</v>
      </c>
      <c r="Q8" s="738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1"/>
      <c r="L9" s="100"/>
      <c r="M9" s="21"/>
      <c r="N9" s="19"/>
      <c r="O9" s="19"/>
      <c r="P9" s="121"/>
      <c r="Q9" s="180"/>
    </row>
    <row r="10" spans="1:17" ht="12.75">
      <c r="A10" s="23"/>
      <c r="B10" s="19"/>
      <c r="C10" s="19"/>
      <c r="D10" s="19"/>
      <c r="E10" s="19"/>
      <c r="F10" s="121"/>
      <c r="G10" s="100"/>
      <c r="H10" s="21"/>
      <c r="I10" s="19"/>
      <c r="J10" s="19"/>
      <c r="K10" s="121"/>
      <c r="L10" s="100"/>
      <c r="M10" s="21"/>
      <c r="N10" s="19"/>
      <c r="O10" s="19"/>
      <c r="P10" s="121"/>
      <c r="Q10" s="180"/>
    </row>
    <row r="11" spans="1:17" ht="12.75">
      <c r="A11" s="23"/>
      <c r="B11" s="19"/>
      <c r="C11" s="19"/>
      <c r="D11" s="19"/>
      <c r="E11" s="19"/>
      <c r="F11" s="121"/>
      <c r="G11" s="100"/>
      <c r="H11" s="21"/>
      <c r="I11" s="19"/>
      <c r="J11" s="19"/>
      <c r="K11" s="121"/>
      <c r="L11" s="100"/>
      <c r="M11" s="21"/>
      <c r="N11" s="19"/>
      <c r="O11" s="19"/>
      <c r="P11" s="121"/>
      <c r="Q11" s="180"/>
    </row>
    <row r="12" spans="1:17" ht="12.75">
      <c r="A12" s="23"/>
      <c r="B12" s="19"/>
      <c r="C12" s="19"/>
      <c r="D12" s="19"/>
      <c r="E12" s="19"/>
      <c r="F12" s="121"/>
      <c r="G12" s="100"/>
      <c r="H12" s="21"/>
      <c r="I12" s="239" t="s">
        <v>326</v>
      </c>
      <c r="J12" s="19"/>
      <c r="K12" s="238">
        <f>SUM(K6:K8)</f>
        <v>-0.303</v>
      </c>
      <c r="L12" s="100"/>
      <c r="M12" s="21"/>
      <c r="N12" s="239" t="s">
        <v>326</v>
      </c>
      <c r="O12" s="19"/>
      <c r="P12" s="238">
        <f>SUM(P6:P8)</f>
        <v>-1.27575</v>
      </c>
      <c r="Q12" s="180"/>
    </row>
    <row r="13" spans="1:17" ht="12.75">
      <c r="A13" s="23"/>
      <c r="B13" s="19"/>
      <c r="C13" s="19"/>
      <c r="D13" s="19"/>
      <c r="E13" s="19"/>
      <c r="F13" s="121"/>
      <c r="G13" s="100"/>
      <c r="H13" s="21"/>
      <c r="I13" s="388"/>
      <c r="J13" s="19"/>
      <c r="K13" s="234"/>
      <c r="L13" s="100"/>
      <c r="M13" s="21"/>
      <c r="N13" s="388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21"/>
      <c r="G14" s="100"/>
      <c r="H14" s="21"/>
      <c r="I14" s="19"/>
      <c r="J14" s="19"/>
      <c r="K14" s="121"/>
      <c r="L14" s="100"/>
      <c r="M14" s="21"/>
      <c r="N14" s="19"/>
      <c r="O14" s="19"/>
      <c r="P14" s="121"/>
      <c r="Q14" s="180"/>
    </row>
    <row r="15" spans="1:17" ht="12.75">
      <c r="A15" s="23"/>
      <c r="B15" s="147" t="s">
        <v>157</v>
      </c>
      <c r="C15" s="19"/>
      <c r="D15" s="19"/>
      <c r="E15" s="19"/>
      <c r="F15" s="121"/>
      <c r="G15" s="100"/>
      <c r="H15" s="21"/>
      <c r="I15" s="19"/>
      <c r="J15" s="19"/>
      <c r="K15" s="121"/>
      <c r="L15" s="100"/>
      <c r="M15" s="21"/>
      <c r="N15" s="19"/>
      <c r="O15" s="19"/>
      <c r="P15" s="121"/>
      <c r="Q15" s="180"/>
    </row>
    <row r="16" spans="1:17" ht="12.75">
      <c r="A16" s="136"/>
      <c r="B16" s="137" t="s">
        <v>284</v>
      </c>
      <c r="C16" s="138" t="s">
        <v>285</v>
      </c>
      <c r="D16" s="138"/>
      <c r="E16" s="139"/>
      <c r="F16" s="140"/>
      <c r="G16" s="141"/>
      <c r="H16" s="21"/>
      <c r="I16" s="19"/>
      <c r="J16" s="19"/>
      <c r="K16" s="121"/>
      <c r="L16" s="100"/>
      <c r="M16" s="21"/>
      <c r="N16" s="19"/>
      <c r="O16" s="19"/>
      <c r="P16" s="121"/>
      <c r="Q16" s="180"/>
    </row>
    <row r="17" spans="1:17" ht="15">
      <c r="A17" s="141">
        <v>1</v>
      </c>
      <c r="B17" s="142" t="s">
        <v>286</v>
      </c>
      <c r="C17" s="143">
        <v>4902509</v>
      </c>
      <c r="D17" s="144" t="s">
        <v>12</v>
      </c>
      <c r="E17" s="144" t="s">
        <v>287</v>
      </c>
      <c r="F17" s="145">
        <v>5000</v>
      </c>
      <c r="G17" s="439">
        <v>997874</v>
      </c>
      <c r="H17" s="440">
        <v>997874</v>
      </c>
      <c r="I17" s="79">
        <f>G17-H17</f>
        <v>0</v>
      </c>
      <c r="J17" s="79">
        <f>$F17*I17</f>
        <v>0</v>
      </c>
      <c r="K17" s="81">
        <f>J17/1000000</f>
        <v>0</v>
      </c>
      <c r="L17" s="439">
        <v>29836</v>
      </c>
      <c r="M17" s="440">
        <v>30151</v>
      </c>
      <c r="N17" s="79">
        <f>L17-M17</f>
        <v>-315</v>
      </c>
      <c r="O17" s="79">
        <f>$F17*N17</f>
        <v>-1575000</v>
      </c>
      <c r="P17" s="81">
        <f>O17/1000000</f>
        <v>-1.575</v>
      </c>
      <c r="Q17" s="180"/>
    </row>
    <row r="18" spans="1:17" ht="15">
      <c r="A18" s="141">
        <v>2</v>
      </c>
      <c r="B18" s="142" t="s">
        <v>288</v>
      </c>
      <c r="C18" s="143">
        <v>4902510</v>
      </c>
      <c r="D18" s="144" t="s">
        <v>12</v>
      </c>
      <c r="E18" s="144" t="s">
        <v>287</v>
      </c>
      <c r="F18" s="145">
        <v>1000</v>
      </c>
      <c r="G18" s="439">
        <v>999725</v>
      </c>
      <c r="H18" s="440">
        <v>999725</v>
      </c>
      <c r="I18" s="79">
        <f>G18-H18</f>
        <v>0</v>
      </c>
      <c r="J18" s="79">
        <f>$F18*I18</f>
        <v>0</v>
      </c>
      <c r="K18" s="81">
        <f>J18/1000000</f>
        <v>0</v>
      </c>
      <c r="L18" s="439">
        <v>1638</v>
      </c>
      <c r="M18" s="440">
        <v>2024</v>
      </c>
      <c r="N18" s="79">
        <f>L18-M18</f>
        <v>-386</v>
      </c>
      <c r="O18" s="79">
        <f>$F18*N18</f>
        <v>-386000</v>
      </c>
      <c r="P18" s="81">
        <f>O18/1000000</f>
        <v>-0.386</v>
      </c>
      <c r="Q18" s="180"/>
    </row>
    <row r="19" spans="1:17" ht="15">
      <c r="A19" s="141">
        <v>3</v>
      </c>
      <c r="B19" s="142" t="s">
        <v>289</v>
      </c>
      <c r="C19" s="143">
        <v>4864947</v>
      </c>
      <c r="D19" s="144" t="s">
        <v>12</v>
      </c>
      <c r="E19" s="144" t="s">
        <v>287</v>
      </c>
      <c r="F19" s="145">
        <v>1000</v>
      </c>
      <c r="G19" s="439">
        <v>974638</v>
      </c>
      <c r="H19" s="440">
        <v>974638</v>
      </c>
      <c r="I19" s="79">
        <f>G19-H19</f>
        <v>0</v>
      </c>
      <c r="J19" s="79">
        <f>$F19*I19</f>
        <v>0</v>
      </c>
      <c r="K19" s="81">
        <f>J19/1000000</f>
        <v>0</v>
      </c>
      <c r="L19" s="439">
        <v>992007</v>
      </c>
      <c r="M19" s="440">
        <v>992089</v>
      </c>
      <c r="N19" s="79">
        <f>L19-M19</f>
        <v>-82</v>
      </c>
      <c r="O19" s="79">
        <f>$F19*N19</f>
        <v>-82000</v>
      </c>
      <c r="P19" s="81">
        <f>O19/1000000</f>
        <v>-0.082</v>
      </c>
      <c r="Q19" s="689"/>
    </row>
    <row r="20" spans="1:17" ht="12.75">
      <c r="A20" s="141"/>
      <c r="B20" s="142"/>
      <c r="C20" s="143"/>
      <c r="D20" s="144"/>
      <c r="E20" s="144"/>
      <c r="F20" s="146"/>
      <c r="G20" s="157"/>
      <c r="H20" s="19"/>
      <c r="I20" s="79"/>
      <c r="J20" s="79"/>
      <c r="K20" s="81"/>
      <c r="L20" s="80"/>
      <c r="M20" s="78"/>
      <c r="N20" s="79"/>
      <c r="O20" s="79"/>
      <c r="P20" s="81"/>
      <c r="Q20" s="180"/>
    </row>
    <row r="21" spans="1:17" ht="12.75">
      <c r="A21" s="23"/>
      <c r="B21" s="19"/>
      <c r="C21" s="19"/>
      <c r="D21" s="19"/>
      <c r="E21" s="19"/>
      <c r="F21" s="121"/>
      <c r="G21" s="23"/>
      <c r="H21" s="19"/>
      <c r="I21" s="19"/>
      <c r="J21" s="19"/>
      <c r="K21" s="121"/>
      <c r="L21" s="23"/>
      <c r="M21" s="19"/>
      <c r="N21" s="19"/>
      <c r="O21" s="19"/>
      <c r="P21" s="121"/>
      <c r="Q21" s="180"/>
    </row>
    <row r="22" spans="1:17" ht="12.75">
      <c r="A22" s="23"/>
      <c r="B22" s="19"/>
      <c r="C22" s="19"/>
      <c r="D22" s="19"/>
      <c r="E22" s="19"/>
      <c r="F22" s="121"/>
      <c r="G22" s="23"/>
      <c r="H22" s="19"/>
      <c r="I22" s="19"/>
      <c r="J22" s="19"/>
      <c r="K22" s="121"/>
      <c r="L22" s="23"/>
      <c r="M22" s="19"/>
      <c r="N22" s="19"/>
      <c r="O22" s="19"/>
      <c r="P22" s="121"/>
      <c r="Q22" s="180"/>
    </row>
    <row r="23" spans="1:17" ht="12.75">
      <c r="A23" s="23"/>
      <c r="B23" s="19"/>
      <c r="C23" s="19"/>
      <c r="D23" s="19"/>
      <c r="E23" s="19"/>
      <c r="F23" s="121"/>
      <c r="G23" s="23"/>
      <c r="H23" s="19"/>
      <c r="I23" s="239" t="s">
        <v>326</v>
      </c>
      <c r="J23" s="19"/>
      <c r="K23" s="238">
        <f>SUM(K17:K19)</f>
        <v>0</v>
      </c>
      <c r="L23" s="23"/>
      <c r="M23" s="19"/>
      <c r="N23" s="239" t="s">
        <v>326</v>
      </c>
      <c r="O23" s="19"/>
      <c r="P23" s="238">
        <f>SUM(P17:P19)</f>
        <v>-2.0429999999999997</v>
      </c>
      <c r="Q23" s="180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SHARMA</dc:creator>
  <cp:keywords/>
  <dc:description/>
  <cp:lastModifiedBy>DEPPAK SHARMA</cp:lastModifiedBy>
  <cp:lastPrinted>2014-05-22T05:02:47Z</cp:lastPrinted>
  <dcterms:created xsi:type="dcterms:W3CDTF">1996-10-14T23:33:28Z</dcterms:created>
  <dcterms:modified xsi:type="dcterms:W3CDTF">2014-10-13T05:39:50Z</dcterms:modified>
  <cp:category/>
  <cp:version/>
  <cp:contentType/>
  <cp:contentStatus/>
</cp:coreProperties>
</file>